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J:\OUA\Properties\Operations &amp; Maintenance\Metering Guidelines\"/>
    </mc:Choice>
  </mc:AlternateContent>
  <xr:revisionPtr revIDLastSave="0" documentId="13_ncr:1_{E03AE03B-3A68-4CD5-93AA-5C2A07A45DE1}" xr6:coauthVersionLast="47" xr6:coauthVersionMax="47" xr10:uidLastSave="{00000000-0000-0000-0000-000000000000}"/>
  <bookViews>
    <workbookView xWindow="-38510" yWindow="-110" windowWidth="38620" windowHeight="21220" xr2:uid="{00000000-000D-0000-FFFF-FFFF00000000}"/>
  </bookViews>
  <sheets>
    <sheet name="Design &amp; Tender" sheetId="1" r:id="rId1"/>
    <sheet name="Pre-Construction" sheetId="2" r:id="rId2"/>
    <sheet name="Meter Installation" sheetId="3" r:id="rId3"/>
    <sheet name="Metering Onboarding" sheetId="4" r:id="rId4"/>
    <sheet name="Metering Offboarding" sheetId="8" r:id="rId5"/>
    <sheet name="Meter Commissioning" sheetId="5" r:id="rId6"/>
    <sheet name="Meter Decommissioning" sheetId="7" r:id="rId7"/>
    <sheet name="Records" sheetId="6" r:id="rId8"/>
  </sheets>
  <definedNames>
    <definedName name="_xlnm._FilterDatabase" localSheetId="0" hidden="1">'Design &amp; Tender'!$A$3:$J$15</definedName>
    <definedName name="_xlnm._FilterDatabase" localSheetId="5" hidden="1">'Meter Commissioning'!$A$3:$J$29</definedName>
    <definedName name="_xlnm._FilterDatabase" localSheetId="6" hidden="1">'Meter Decommissioning'!$A$3:$J$20</definedName>
    <definedName name="_xlnm._FilterDatabase" localSheetId="1" hidden="1">'Pre-Construction'!$A$3:$J$7</definedName>
    <definedName name="Details">#REF!</definedName>
    <definedName name="Details1">#REF!</definedName>
    <definedName name="Project">#REF!</definedName>
    <definedName name="Timelin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8" l="1"/>
  <c r="D5" i="8"/>
  <c r="D20" i="7"/>
  <c r="D19" i="7"/>
  <c r="D18" i="7"/>
  <c r="D17" i="7"/>
  <c r="D16" i="7"/>
  <c r="D15" i="7"/>
  <c r="D14" i="7"/>
  <c r="D13" i="7"/>
  <c r="D12" i="7"/>
  <c r="D10" i="7"/>
  <c r="D9" i="7"/>
  <c r="D8" i="7"/>
  <c r="D7" i="7"/>
  <c r="D6" i="7"/>
  <c r="D5" i="7"/>
  <c r="D9" i="6"/>
  <c r="D8" i="6"/>
  <c r="D7" i="6"/>
  <c r="D6" i="6"/>
  <c r="D5" i="6"/>
  <c r="D29" i="5"/>
  <c r="D28" i="5"/>
  <c r="D27" i="5"/>
  <c r="D26" i="5"/>
  <c r="D25" i="5"/>
  <c r="D24" i="5"/>
  <c r="D23" i="5"/>
  <c r="D22" i="5"/>
  <c r="D21" i="5"/>
  <c r="D19" i="5"/>
  <c r="D18" i="5"/>
  <c r="D17" i="5"/>
  <c r="D16" i="5"/>
  <c r="D15" i="5"/>
  <c r="D14" i="5"/>
  <c r="D13" i="5"/>
  <c r="D12" i="5"/>
  <c r="D11" i="5"/>
  <c r="D10" i="5"/>
  <c r="D9" i="5"/>
  <c r="D8" i="5"/>
  <c r="D7" i="5"/>
  <c r="D6" i="5"/>
  <c r="D5" i="5"/>
  <c r="D6" i="4"/>
  <c r="D5" i="4"/>
  <c r="D39" i="3"/>
  <c r="D37" i="3"/>
  <c r="D36" i="3"/>
  <c r="D33" i="3"/>
  <c r="D31" i="3"/>
  <c r="D30" i="3"/>
  <c r="D29" i="3"/>
  <c r="D28" i="3"/>
  <c r="D27" i="3"/>
  <c r="D25" i="3"/>
  <c r="D24" i="3"/>
  <c r="D23" i="3"/>
  <c r="D22" i="3"/>
  <c r="D21" i="3"/>
  <c r="D20" i="3"/>
  <c r="D19" i="3"/>
  <c r="D18" i="3"/>
  <c r="D17" i="3"/>
  <c r="D15" i="3"/>
  <c r="D14" i="3"/>
  <c r="D13" i="3"/>
  <c r="D12" i="3"/>
  <c r="D11" i="3"/>
  <c r="D10" i="3"/>
  <c r="D9" i="3"/>
  <c r="D8" i="3"/>
  <c r="D7" i="3"/>
  <c r="D6" i="3"/>
  <c r="D5" i="3"/>
  <c r="D7" i="2"/>
  <c r="D6" i="2"/>
  <c r="D5" i="2"/>
  <c r="D19" i="1"/>
  <c r="D18" i="1"/>
  <c r="D17" i="1"/>
  <c r="D16" i="1"/>
  <c r="D15" i="1"/>
  <c r="D14" i="1"/>
  <c r="D13" i="1"/>
  <c r="D12" i="1"/>
  <c r="D11" i="1"/>
  <c r="D10" i="1"/>
  <c r="D9" i="1"/>
  <c r="D8" i="1"/>
  <c r="D7" i="1"/>
  <c r="D6" i="1"/>
  <c r="D5" i="1"/>
</calcChain>
</file>

<file path=xl/sharedStrings.xml><?xml version="1.0" encoding="utf-8"?>
<sst xmlns="http://schemas.openxmlformats.org/spreadsheetml/2006/main" count="457" uniqueCount="153">
  <si>
    <t>ALL PROJECTS</t>
  </si>
  <si>
    <t>Objective</t>
  </si>
  <si>
    <t>Responsible Party</t>
  </si>
  <si>
    <t>Addressed?</t>
  </si>
  <si>
    <t>Links/Drawing Ref/Page Numbers/Notes</t>
  </si>
  <si>
    <t>Additional Information</t>
  </si>
  <si>
    <t xml:space="preserve">Credit </t>
  </si>
  <si>
    <t>Criteria</t>
  </si>
  <si>
    <t>Targeted?</t>
  </si>
  <si>
    <t>Consultant</t>
  </si>
  <si>
    <t>NO</t>
  </si>
  <si>
    <t>Design Review</t>
  </si>
  <si>
    <t>Site Planning and Layout/Urban Design</t>
  </si>
  <si>
    <t>Yes</t>
  </si>
  <si>
    <t>Consultation with the Infrastructure Manager(s) and Operational Technology Team complete</t>
  </si>
  <si>
    <t>Environmental Management</t>
  </si>
  <si>
    <t>Environmental Management System</t>
  </si>
  <si>
    <t>Clear specification developed including full requirements for the metering system in totality, including reference to Curtin University’s latest metering requirements.</t>
  </si>
  <si>
    <t xml:space="preserve">SLD showing the metering tree that identifies master meters, sub- meters and identifies the meters by preliminary Equipment ID coding </t>
  </si>
  <si>
    <t>Waste Management</t>
  </si>
  <si>
    <t>Reduction in site, construction, and demolition waste</t>
  </si>
  <si>
    <t>No</t>
  </si>
  <si>
    <t>Any proposed virtual meters or calculated values have been approved by both OT and the relevant IM for the service.</t>
  </si>
  <si>
    <t>Floor plans indicating placement of metering and gateway hardware</t>
  </si>
  <si>
    <t>Clarificaiton of data reporting, alarming and access requirements for the specific implementation</t>
  </si>
  <si>
    <t>Confirmation of roles and responsibilities for meter programming, system onboarding, verification and validation.</t>
  </si>
  <si>
    <t>Where pre-approved contractors must be engaged for different elements of the work, the design must explicitly state this.
Operational Technology may be able to undertake meter programming, onboarding and verification of metering thus reducing the dependency on contractors.  Agreement with OT must be established at the design phase for small works (&lt;10 meters) physically located on the Bentley campus and responsibility explicitly stated in the design documents.</t>
  </si>
  <si>
    <t>Coordination where systems may use the same protocols</t>
  </si>
  <si>
    <t>Gateways should be dedicated per service for ease of ongoing maintenance (electrical/hydraulic/thermal).</t>
  </si>
  <si>
    <t>Heat Island Effect</t>
  </si>
  <si>
    <t>Management and resolution of contractor queries</t>
  </si>
  <si>
    <t>Stormwater</t>
  </si>
  <si>
    <t>Potentially</t>
  </si>
  <si>
    <t>Preparation of tender documentation to provide a detailed breakdown of cost and suppliers that includes but is not necessarily limited to the following:
1)Installation
2)Equipment
3)Software
4)Testing and Verification</t>
  </si>
  <si>
    <t>Volume</t>
  </si>
  <si>
    <t>All PF&amp;D Governance Frameworks have been reviewed and considered as part of the project design and all relevant stakeholders consulted as per that framework.</t>
  </si>
  <si>
    <t>PropertyPortfolio@curtin.edu.au</t>
  </si>
  <si>
    <t xml:space="preserve">Property portfolio have been advised of any impacts to high risk/research areas.
</t>
  </si>
  <si>
    <t xml:space="preserve">Sustainability Team have been advised of any impacts to to Living Campus as part of the design (including meters included in calculations and new case studies which may need to be included).
</t>
  </si>
  <si>
    <t>Links/Page Numbers/Notes</t>
  </si>
  <si>
    <t>Ensure all new metering devices installed are captured on asset registers including all relevant meta-data and warranty information.
The contractor is responsible for following the appropriate process to allocate, retire and update equipment IDs for each device being added, removed or replaced.</t>
  </si>
  <si>
    <t>Contractor</t>
  </si>
  <si>
    <t>The process is outlined here.</t>
  </si>
  <si>
    <t>Ensure the software interface name, in particular any custom descriptors have been approved by OT and the appropriate IM.
Where there is an interface to a leased space, the descriptor must also be approved in writing by Leasing.</t>
  </si>
  <si>
    <t>Ensure all new metering devices installed are compatible, consistent and maintainable on the Curtin University Network.
The contractor is responsible for requesting information, via OT, for IP address allocation and programming instruction for every device being installed.</t>
  </si>
  <si>
    <t>Select the correct meter type and sensing size, the range and capacity of associated meter ancillaries to ensure their suitability for purpose.</t>
  </si>
  <si>
    <t>Contractror</t>
  </si>
  <si>
    <t>All meters shall be installed in line with manufacturers guidelines.</t>
  </si>
  <si>
    <t>Where possible new meters shall be installed within buidling plantrooms and within meter enclosures.</t>
  </si>
  <si>
    <t>The enclosure shall be large enough to accommodate all devices including the IP Gateway, network data point and any other equipment required.  
Minimum of 50mm clearance around terminations &amp; data points.</t>
  </si>
  <si>
    <t>Locations of gateways to be agreed in conjunction with IMs and OT, with a preference for comms rooms where practical.</t>
  </si>
  <si>
    <t xml:space="preserve">Meter labels shall be included for each meter and shall be externally labelled in accordance with Curtin University labelling requirements. 
Meter labels shall include the following information as appropriate for the metered service: Equipment ID, Metered Service, CT ratio, Tenancy Reference (Room/Tenancy Number). 
Where meter potential fuses and/or CT links are not located immediately adjacent to the meter, the location of the fuses and links must also be included on the meter label.
</t>
  </si>
  <si>
    <t>Gateway labels shall be included for each gateway and shall be externally labelled in accordance with Curtin University labelling requirements. 
Meter labels shall include the following information: Equipment ID, Metered Service, IP Address, MAC Address, UTP Port Number.</t>
  </si>
  <si>
    <t xml:space="preserve">Power supplies to metering panels/switchboards shall be fed from a localised switcboard with it's own isolation circuit breaker. </t>
  </si>
  <si>
    <t>Password protection shall be implemented at the programming/configuration level for each meter. Default passwords are to be set to 0000.</t>
  </si>
  <si>
    <t>Meters used for billing purposes shall be mechanically sealed and seals shall only be removable via the use of a tool.</t>
  </si>
  <si>
    <t>Network Connections</t>
  </si>
  <si>
    <t>All new metering gateways will be required to be installed with its latest version of Firmware prior to the commencement of any meter data integration work.</t>
  </si>
  <si>
    <t>All EIA-485 (RS-485) meter communications cabling shall be as per the meter manufacturer’s specification. 
If not specified, Belden 9841 cable shall be used.</t>
  </si>
  <si>
    <t xml:space="preserve">RS-485 meter communications cabling must be wired in a bus topology. Star and T-type network topology cabling terminations are not acceptable. </t>
  </si>
  <si>
    <t>Ensure line resistance is in accordance with the meter manufacturer’s recommendation. 
Supply and install any end-of-line resistors required to maintain correct line resistance.</t>
  </si>
  <si>
    <t xml:space="preserve">No more than 25 meters can be connected into a segment. </t>
  </si>
  <si>
    <t xml:space="preserve">Meter communications cabling within electrical switchboards must be installed within communications conduit to ensure suitable separation as per standards. </t>
  </si>
  <si>
    <t>Meter communications cabling installed within electrical switchboards and on shared cable support structures shall be installed in accordance with AS/ACIF S009:2001. Segregation distances between communications and power cables must be maintained.</t>
  </si>
  <si>
    <t>The Contractor shall install data points sufficient to provide communications via the ICT network. 
Data design and installations shall be in accordance with Curtin PDG 000313 Data Communications Cabling Requirements.</t>
  </si>
  <si>
    <t xml:space="preserve">Curtin DTS as owners and managers of the network are responsible for all hardware and software configuration between the network switch and the application servers </t>
  </si>
  <si>
    <t>Specififc Guidelines for Electrical Meters</t>
  </si>
  <si>
    <t>Meters on three-phase supplies installed as 3-phase – 4-wire (includes a neutral conductor) connections with separate current transformers and voltage tappings on each phase.</t>
  </si>
  <si>
    <t>Meter installations include suitable protection for the meters and ancillary equipment to suit the voltages and expected fault currents at the point of installation. 
Wherever practicable, meter sensing devices such as current and voltage transformers shall be installed on the load side rather than the line side of main isolation switches.</t>
  </si>
  <si>
    <t xml:space="preserve">New low-voltage meters shall be installed as integral components within a separate metering section of the electrical LV switchboards. </t>
  </si>
  <si>
    <t>The meter and associated ancillaries such as current transformers and voltage connections must be installed so as to ensure that all power distributed by the LV switchboard is metered. There must be no unmetered power leaving the switchboard.</t>
  </si>
  <si>
    <t>New high-voltage metering requirements shall be confirmed with the Curtin University Infrastructure Manager, via the project engineer.</t>
  </si>
  <si>
    <t>Specififc Guidelines for Hydraulic Meters</t>
  </si>
  <si>
    <t>Requirements outlined in Curtin PDG 000326 Hydraulic Services Design Guidelines must be adhered to for all hydraulic metering installations.</t>
  </si>
  <si>
    <t>Specififc Guidelines for Thermal Meters</t>
  </si>
  <si>
    <t>All meters (irrespective of pipe size) and associated isolation valves (irrespective of pipe size) and temperature sensor pockets shall be insulated and vapour-sealed.
Requirements outlined in Curtin PDG 000311 Mechanical Services Guidelines for pipework insulation standards.</t>
  </si>
  <si>
    <t>Meters installed in non-metallic pipework shall be separately earthed.</t>
  </si>
  <si>
    <t>Specific Guidelines for Tenant Meters</t>
  </si>
  <si>
    <t>Meters are to be accessible, with particular attention to hydraulic services meters which should not be consealed ceiling spaces or pits.</t>
  </si>
  <si>
    <t>Meter complies with Interface Requirements</t>
  </si>
  <si>
    <t>Meter is NMI Approved</t>
  </si>
  <si>
    <t>Meter parameters to be programmed in line with the programming instruction provided in the pre-construction phase.</t>
  </si>
  <si>
    <t>The contractor may need to engage ta pre-approved contactor with appropriate software access and permissions in order to achieve the outcomes of the Prorgramming Instruction.  Responsibilities of the contractor should have been established in the design phase.</t>
  </si>
  <si>
    <t>Meter is installed to the correct location (by matching the meter serial number to the designated location)</t>
  </si>
  <si>
    <t>Meter is installed in a suitable location (in consideration of disturbances to flow where applicable)</t>
  </si>
  <si>
    <t>Meter is correctly wired to ancillary devices such as:
1)current transformers and voltage connections and/or transformers
2)potential fuses
3)flow sensors
4)temperature sensors</t>
  </si>
  <si>
    <t>Meter is configured with the correct internal settings/formulae including any scaling factors or applicable offsets</t>
  </si>
  <si>
    <t>Meter is correctly configured for sensor device ratios (e.g. CT and VT ratios)</t>
  </si>
  <si>
    <t>Meter is configured with the correct wiring configuration (e.g. 4-wire)</t>
  </si>
  <si>
    <t>Meter is configured with the correct monitored pipe information (e.g. diameter, composition, thickness)</t>
  </si>
  <si>
    <t>Meters is correctly configured to communicate all available metered values to the relevant reporting software meter monitoring system.</t>
  </si>
  <si>
    <t>Meter is configured to display measured values on the meter faceplate/meter display</t>
  </si>
  <si>
    <t>Meter is configured to display site and meter details on the scrolling LCD display (where applicable)</t>
  </si>
  <si>
    <t>Meter is configured to display set-up parameters on the meter faceplate (password protected)</t>
  </si>
  <si>
    <t>Electrical meters have been verified to confrim that the meter and its associated sensing equipment is accurate across its measured range of parameters and shall document any departures identified. 
The verification procedure shall confirm that each measured parameter of the meter is verified against a calibrated reference instrument and documented accordingly .
A load must be applied where feasible to complete this test.</t>
  </si>
  <si>
    <t>The contractor will need to supply documentation as part of the final handover documentation demonstrating successful verification and rectification of faults.
Records must be recorded on Curtin Pro Forma templates which can be found here.</t>
  </si>
  <si>
    <t>Meter validation tests have confirmed data alignement between the physical meter and all applicable data applications (PME/BMS/etc) and a validation register has been provided with supporting documentation including:
1)	a date-stamped photograph supporting the meter faceplate reading including any decimal places and units 
2)	a screenshot from the any programming software showing the current reading including decimal places, time and date-stamped
3)	a screenshot of the gateway configuration showing the value being read from the meter including decimal places, units, time and date-stamped
4)	a screenshot of the history database for all applications (PME, BMS, etc.) illustrating the recorded reading and units for the same point in time as the physical reading.
Meter validation works should not commence until network connection between the physical meter and the applications has been confirmed, data histories have been configured and data has been recorded.</t>
  </si>
  <si>
    <t>The contractor will need to supply documentation as part of the final handover documentation demonstrating successful validation and rectification of faults.
Records must be recorded on Curtin Pro Forma templates which can be found here.</t>
  </si>
  <si>
    <t>Where appropriate, a load or bucket test should be completed to ensure the consumption recorded on the meter (the difference between two readings) is aligned with the  respective data platforms.</t>
  </si>
  <si>
    <t>Any meters where a load/bucket test could not be undetaken must be captured on a register of 'inconclusive' validations as part of the handover documentation.  
Curtin acknowledge that verification of these meters will be required once loads are connected.</t>
  </si>
  <si>
    <t>Graphics, Reporting and Data Interface</t>
  </si>
  <si>
    <t>Meter data is accessible as defined in the programming instruction and standard requriements for the metered service.</t>
  </si>
  <si>
    <t>OT to confrim that data is accessible as required and consistent across platforms.</t>
  </si>
  <si>
    <t>PME SLD/meter tree graphic has been updated to include new meters and any changes in configuration.</t>
  </si>
  <si>
    <t>Refer to Sample O&amp;M details. OT to confrim completion of updates in PME/EMS.</t>
  </si>
  <si>
    <t>PME network topology diagrams have been updated to include new meters and IP infrastructure</t>
  </si>
  <si>
    <t>PME floor plans have been updated to inlcude the new meter locations</t>
  </si>
  <si>
    <t>Tenant Utiltity statements have been configured.  Where the space has not yet been leased, the statements will reference the lease ID as nominated by leasing to avoid any future confusion.</t>
  </si>
  <si>
    <t>Leasing to confirm completion, accuracy and access to new statement.</t>
  </si>
  <si>
    <t>Alarms have been configured as defined in the programming instruction and standard requriements for the metered service.</t>
  </si>
  <si>
    <t>OT to confrim completion of updates in the relevant platforms (BMS, EMS, etc)
Contractor to confrim via screenshots that alarms are configured as required.</t>
  </si>
  <si>
    <t>Utility/Energy groups have been defined and configured and captured as tags/metadata.</t>
  </si>
  <si>
    <t>BMS graphics have been updated to include the new meters</t>
  </si>
  <si>
    <t>Refer to Sample O&amp;M details. OT to confrim completion of updates in BMS/EMS.</t>
  </si>
  <si>
    <t>Living Campus has been updated to include any new meters or changes in configuration at the main building incomer level.</t>
  </si>
  <si>
    <t>Sustainability Team to confirm completion of updates as required.</t>
  </si>
  <si>
    <t>Meter registers and drawings have been provided in support of Operational Technology and Maintenance requirements including:
1)Site plans/Hardware locations
2)Network configurations
3)Network topology diagrams (including MAC, IP and field addresses)
4)SLDs
5)Meter Trees
6)Meter verification records
7)Meter validation records (including inconclusive validations)
8)Factory Calibration Record/Manufacturers certificates</t>
  </si>
  <si>
    <t>Verification and validation records to be provided on Curtin Pro Forma Templates</t>
  </si>
  <si>
    <t>Meter registers have been provided in support of asset management requirements including:
1)Site plans/Hardware locations
2)Asset classification
3)Serial numbers
4)Warranty details</t>
  </si>
  <si>
    <t>O&amp;M manuals updated as required or a new manual developed using the format provided by Curtin.</t>
  </si>
  <si>
    <t>O&amp;M Manual Template to be issued</t>
  </si>
  <si>
    <t>Equipment IDs should be consistent across the documentation, drawings and field labels.</t>
  </si>
  <si>
    <t>Completed checklists for Design &amp; Tender, Pre-Construction, Meter Installation and Meter Commissioning phases detailing any approved deviations from the guideline.
All forms as part of the pack inlcuding request for addresses, deviations, etc.</t>
  </si>
  <si>
    <t>https://s38508.pcdn.co/wp-content/uploads/sites/5/2021/02/hydraulic-services-design-guidelines-v3-aug.pdf</t>
  </si>
  <si>
    <t>Utility Service type</t>
  </si>
  <si>
    <t>Point of Isolation</t>
  </si>
  <si>
    <t>Verification of isolation</t>
  </si>
  <si>
    <t>Please provide details</t>
  </si>
  <si>
    <t>Final Reads of all meters being off-boarded</t>
  </si>
  <si>
    <t>Please provide details including date, time and Full name of person completing the final reads</t>
  </si>
  <si>
    <t>Physical uninstallation of meters, associated data loggers and if applicable gateways</t>
  </si>
  <si>
    <t>Please provide details of all information including serial numbers of meters, data loggers and gateways. Please also include date and time of physical uninstall and full name of technician conducting works</t>
  </si>
  <si>
    <t xml:space="preserve">Engagenent of Curtin approved meter intergration speacilist to decomission meters from various systems and updating meter trees, floor plans and single line diagrams etc. </t>
  </si>
  <si>
    <t>Please include name of Curtin approved integration speacilist, date of engamenent and anticipated completion of required decomissioning</t>
  </si>
  <si>
    <t>Old meter programming parameters documented</t>
  </si>
  <si>
    <t>Meter is uninstalled from the correct location (by matching the meter serial number to the designated location)</t>
  </si>
  <si>
    <t>Remediation and make good of the area in which the meter was previously installed in</t>
  </si>
  <si>
    <t>Notes on the area in which the meter was being utilised and areas of service affected including a highlight of floor plan servicing the area</t>
  </si>
  <si>
    <t>Notes on meter configuration including internal settings/formulae and any scaling factors or applicable offsets</t>
  </si>
  <si>
    <t>Notes on configuration of sensor device ratios (e.g. CT and VT ratios)</t>
  </si>
  <si>
    <t>Meter data is accessible is archived in the relevant system but accessible for a minimum period of 3 years.</t>
  </si>
  <si>
    <t>PME SLD/meter tree graphic has been updated to remove meters and any changes in configuration.</t>
  </si>
  <si>
    <t>PME network topology diagrams have been updated to remove meters and IP infrastructure</t>
  </si>
  <si>
    <t>PME floor plans have been updated to inlcude remove meter locations</t>
  </si>
  <si>
    <t>All Alarm have been decommissioned for the metered service that is removed or decommissioned.</t>
  </si>
  <si>
    <t>Update all Utility/Energy groups that have been defined and configured and captured as tags/metadata.</t>
  </si>
  <si>
    <t>BMS graphics have been updated to remove decommissioned meters</t>
  </si>
  <si>
    <t>Living Campus has been updated to remove anydecomissioned meters or changes in configuration at the main building incomer level.</t>
  </si>
  <si>
    <t>Leasing have been advised of any impacts to Tenancy meters proposed as part of the design (including meters for the tenant space directly or any main/master meters with tenancies served downstream).
Depending on the tenant services, final configuration and comissioning of the meters may fall to the Tenant fitout contractor to complete.</t>
  </si>
  <si>
    <t>The design must comply to the National Construction Code, Australian Standards and this Guideline. Where there is any ambiguity, this must be clarified with Curtin Infrastructure Managers</t>
  </si>
  <si>
    <t>All meters shall be installed in an accessible location for reading and maintenance and shall not be installed in ground, above ceilings or at more than 1.5m above ground level.  
Meters in switchboards to be installed in a separate isolated section of the board to allow access for maintenance without the need to isolate the switchboard.
If there is no other feasible alternative and then only with the written approval of Curtin University and suitable access hatches provided by the contractor.</t>
  </si>
  <si>
    <t>Provide location details</t>
  </si>
  <si>
    <t>All Hydraulic meters should be install at a height of no greater than 1.5m AFL , to allow for ease of maintenance and validation.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</si>
</sst>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rgb="FF000000"/>
      <name val="Calibri"/>
      <family val="2"/>
    </font>
    <font>
      <sz val="11"/>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6"/>
      <color theme="3"/>
      <name val="Calibri"/>
      <family val="2"/>
      <scheme val="minor"/>
    </font>
    <font>
      <sz val="11"/>
      <name val="Calibri"/>
      <family val="2"/>
      <scheme val="minor"/>
    </font>
    <font>
      <u/>
      <sz val="11"/>
      <color theme="10"/>
      <name val="Calibri"/>
      <family val="2"/>
    </font>
  </fonts>
  <fills count="7">
    <fill>
      <patternFill patternType="none"/>
    </fill>
    <fill>
      <patternFill patternType="gray125"/>
    </fill>
    <fill>
      <patternFill patternType="solid">
        <fgColor theme="6" tint="0.79998168889431442"/>
        <bgColor indexed="65"/>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6" tint="0.39997558519241921"/>
        <bgColor indexed="64"/>
      </patternFill>
    </fill>
  </fills>
  <borders count="6">
    <border>
      <left/>
      <right/>
      <top/>
      <bottom/>
      <diagonal/>
    </border>
    <border>
      <left/>
      <right/>
      <top/>
      <bottom style="thick">
        <color theme="4" tint="0.499984740745262"/>
      </bottom>
      <diagonal/>
    </border>
    <border>
      <left/>
      <right/>
      <top/>
      <bottom style="medium">
        <color theme="4" tint="0.39997558519241921"/>
      </bottom>
      <diagonal/>
    </border>
    <border>
      <left/>
      <right/>
      <top style="thick">
        <color theme="4"/>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s>
  <cellStyleXfs count="8">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2" fillId="2" borderId="0" applyNumberFormat="0" applyBorder="0" applyAlignment="0" applyProtection="0"/>
    <xf numFmtId="0" fontId="11" fillId="0" borderId="0" applyNumberFormat="0" applyFill="0" applyBorder="0" applyAlignment="0" applyProtection="0"/>
    <xf numFmtId="0" fontId="2" fillId="0" borderId="0"/>
    <xf numFmtId="0" fontId="8" fillId="0" borderId="0" applyNumberFormat="0" applyFill="0" applyBorder="0" applyAlignment="0" applyProtection="0"/>
  </cellStyleXfs>
  <cellXfs count="32">
    <xf numFmtId="0" fontId="0" fillId="0" borderId="0" xfId="0"/>
    <xf numFmtId="0" fontId="2" fillId="3" borderId="0" xfId="4" applyFill="1"/>
    <xf numFmtId="0" fontId="2" fillId="3" borderId="0" xfId="6" applyFill="1"/>
    <xf numFmtId="0" fontId="2" fillId="0" borderId="0" xfId="6"/>
    <xf numFmtId="0" fontId="3" fillId="3" borderId="0" xfId="1" applyFill="1" applyBorder="1"/>
    <xf numFmtId="0" fontId="2" fillId="3" borderId="0" xfId="4" applyFill="1" applyBorder="1"/>
    <xf numFmtId="0" fontId="9" fillId="3" borderId="1" xfId="2" applyFont="1" applyFill="1" applyAlignment="1">
      <alignment horizontal="center" vertical="center"/>
    </xf>
    <xf numFmtId="0" fontId="9" fillId="3" borderId="1" xfId="2" applyFont="1" applyFill="1" applyAlignment="1">
      <alignment vertical="center"/>
    </xf>
    <xf numFmtId="0" fontId="9" fillId="0" borderId="1" xfId="2" applyFont="1" applyAlignment="1">
      <alignment horizontal="center" vertical="center"/>
    </xf>
    <xf numFmtId="0" fontId="5" fillId="3" borderId="0" xfId="3" applyFill="1" applyBorder="1"/>
    <xf numFmtId="0" fontId="0" fillId="3" borderId="4" xfId="4" applyFont="1" applyFill="1" applyBorder="1" applyAlignment="1">
      <alignment horizontal="left" vertical="center" wrapText="1"/>
    </xf>
    <xf numFmtId="0" fontId="2" fillId="4" borderId="4" xfId="4" applyFill="1" applyBorder="1" applyAlignment="1" applyProtection="1">
      <alignment horizontal="center" vertical="center"/>
      <protection locked="0"/>
    </xf>
    <xf numFmtId="0" fontId="0" fillId="3" borderId="4" xfId="4" applyFont="1" applyFill="1" applyBorder="1" applyAlignment="1">
      <alignment horizontal="center" vertical="center" wrapText="1"/>
    </xf>
    <xf numFmtId="0" fontId="0" fillId="4" borderId="4" xfId="4" applyFont="1" applyFill="1" applyBorder="1" applyAlignment="1" applyProtection="1">
      <alignment horizontal="center" vertical="center" wrapText="1"/>
      <protection locked="0"/>
    </xf>
    <xf numFmtId="0" fontId="2" fillId="3" borderId="4" xfId="4" applyFill="1" applyBorder="1" applyAlignment="1">
      <alignment horizontal="center" vertical="center"/>
    </xf>
    <xf numFmtId="0" fontId="2" fillId="3" borderId="4" xfId="4" applyFill="1" applyBorder="1" applyAlignment="1">
      <alignment horizontal="left" vertical="center"/>
    </xf>
    <xf numFmtId="0" fontId="10" fillId="3" borderId="4" xfId="4" applyFont="1" applyFill="1" applyBorder="1" applyAlignment="1">
      <alignment horizontal="left" vertical="center" wrapText="1"/>
    </xf>
    <xf numFmtId="0" fontId="10" fillId="3" borderId="4" xfId="4" applyFont="1" applyFill="1" applyBorder="1" applyAlignment="1">
      <alignment horizontal="center" vertical="center"/>
    </xf>
    <xf numFmtId="0" fontId="10" fillId="3" borderId="4" xfId="4" applyFont="1" applyFill="1" applyBorder="1" applyAlignment="1">
      <alignment horizontal="center" vertical="center" wrapText="1"/>
    </xf>
    <xf numFmtId="0" fontId="10" fillId="0" borderId="0" xfId="6" applyFont="1"/>
    <xf numFmtId="0" fontId="8" fillId="3" borderId="4" xfId="7" applyFill="1" applyBorder="1" applyAlignment="1">
      <alignment horizontal="left" vertical="center" wrapText="1"/>
    </xf>
    <xf numFmtId="0" fontId="2" fillId="3" borderId="4" xfId="4" applyFill="1" applyBorder="1" applyAlignment="1">
      <alignment horizontal="center" vertical="center" wrapText="1"/>
    </xf>
    <xf numFmtId="0" fontId="11" fillId="5" borderId="4" xfId="5" applyFill="1" applyBorder="1" applyAlignment="1">
      <alignment horizontal="left" vertical="center"/>
    </xf>
    <xf numFmtId="0" fontId="2" fillId="3" borderId="0" xfId="4" applyFill="1" applyBorder="1" applyAlignment="1">
      <alignment horizontal="center" vertical="center"/>
    </xf>
    <xf numFmtId="0" fontId="2" fillId="3" borderId="0" xfId="4" applyFill="1" applyBorder="1" applyAlignment="1">
      <alignment horizontal="center" vertical="center" wrapText="1"/>
    </xf>
    <xf numFmtId="0" fontId="7" fillId="3" borderId="0" xfId="4" applyFont="1" applyFill="1" applyAlignment="1"/>
    <xf numFmtId="0" fontId="11" fillId="3" borderId="4" xfId="5" applyFill="1" applyBorder="1" applyAlignment="1">
      <alignment horizontal="left" vertical="center" wrapText="1"/>
    </xf>
    <xf numFmtId="0" fontId="7" fillId="6" borderId="4" xfId="4" applyFont="1" applyFill="1" applyBorder="1"/>
    <xf numFmtId="0" fontId="0" fillId="3" borderId="5" xfId="4" applyFont="1" applyFill="1" applyBorder="1" applyAlignment="1">
      <alignment horizontal="left" vertical="center" wrapText="1"/>
    </xf>
    <xf numFmtId="0" fontId="0" fillId="3" borderId="0" xfId="4" applyFont="1" applyFill="1" applyBorder="1" applyAlignment="1">
      <alignment horizontal="left" vertical="center" wrapText="1"/>
    </xf>
    <xf numFmtId="0" fontId="1" fillId="4" borderId="4" xfId="4" applyFont="1" applyFill="1" applyBorder="1" applyAlignment="1" applyProtection="1">
      <alignment horizontal="center" vertical="center"/>
      <protection locked="0"/>
    </xf>
    <xf numFmtId="0" fontId="6" fillId="3" borderId="3" xfId="4" applyFont="1" applyFill="1" applyBorder="1" applyAlignment="1">
      <alignment horizontal="center"/>
    </xf>
  </cellXfs>
  <cellStyles count="8">
    <cellStyle name="20% - Accent3" xfId="4" builtinId="38"/>
    <cellStyle name="Heading 2" xfId="2" builtinId="17"/>
    <cellStyle name="Heading 3" xfId="3" builtinId="18"/>
    <cellStyle name="Hyperlink" xfId="5" builtinId="8"/>
    <cellStyle name="Hyperlink 2" xfId="7" xr:uid="{00000000-0005-0000-0000-000004000000}"/>
    <cellStyle name="Normal" xfId="0" builtinId="0"/>
    <cellStyle name="Normal 2" xfId="6" xr:uid="{00000000-0005-0000-0000-000006000000}"/>
    <cellStyle name="Title" xfId="1" builtinId="15"/>
  </cellStyles>
  <dxfs count="39">
    <dxf>
      <fill>
        <patternFill>
          <bgColor rgb="FFC00000"/>
        </patternFill>
      </fill>
    </dxf>
    <dxf>
      <fill>
        <patternFill>
          <bgColor theme="9" tint="0.39994506668294322"/>
        </patternFill>
      </fill>
    </dxf>
    <dxf>
      <fill>
        <patternFill>
          <bgColor theme="9" tint="0.39994506668294322"/>
        </patternFill>
      </fill>
    </dxf>
    <dxf>
      <fill>
        <patternFill>
          <bgColor rgb="FFC00000"/>
        </patternFill>
      </fill>
    </dxf>
    <dxf>
      <fill>
        <patternFill>
          <bgColor theme="9" tint="0.39994506668294322"/>
        </patternFill>
      </fill>
    </dxf>
    <dxf>
      <fill>
        <patternFill>
          <bgColor theme="9" tint="0.39994506668294322"/>
        </patternFill>
      </fill>
    </dxf>
    <dxf>
      <fill>
        <patternFill>
          <bgColor rgb="FFC00000"/>
        </patternFill>
      </fill>
    </dxf>
    <dxf>
      <fill>
        <patternFill>
          <bgColor theme="9" tint="0.39994506668294322"/>
        </patternFill>
      </fill>
    </dxf>
    <dxf>
      <fill>
        <patternFill>
          <bgColor theme="9" tint="0.39994506668294322"/>
        </patternFill>
      </fill>
    </dxf>
    <dxf>
      <fill>
        <patternFill>
          <bgColor rgb="FFC00000"/>
        </patternFill>
      </fill>
    </dxf>
    <dxf>
      <fill>
        <patternFill>
          <bgColor theme="9" tint="0.39994506668294322"/>
        </patternFill>
      </fill>
    </dxf>
    <dxf>
      <fill>
        <patternFill>
          <bgColor theme="9" tint="0.39994506668294322"/>
        </patternFill>
      </fill>
    </dxf>
    <dxf>
      <fill>
        <patternFill>
          <bgColor rgb="FFC00000"/>
        </patternFill>
      </fill>
    </dxf>
    <dxf>
      <fill>
        <patternFill>
          <bgColor theme="9" tint="0.39994506668294322"/>
        </patternFill>
      </fill>
    </dxf>
    <dxf>
      <fill>
        <patternFill>
          <bgColor theme="9" tint="0.39994506668294322"/>
        </patternFill>
      </fill>
    </dxf>
    <dxf>
      <fill>
        <patternFill>
          <bgColor rgb="FFC00000"/>
        </patternFill>
      </fill>
    </dxf>
    <dxf>
      <fill>
        <patternFill>
          <bgColor theme="9" tint="0.39994506668294322"/>
        </patternFill>
      </fill>
    </dxf>
    <dxf>
      <fill>
        <patternFill>
          <bgColor theme="9" tint="0.39994506668294322"/>
        </patternFill>
      </fill>
    </dxf>
    <dxf>
      <fill>
        <patternFill>
          <bgColor rgb="FFC00000"/>
        </patternFill>
      </fill>
    </dxf>
    <dxf>
      <fill>
        <patternFill>
          <bgColor theme="9" tint="0.39994506668294322"/>
        </patternFill>
      </fill>
    </dxf>
    <dxf>
      <fill>
        <patternFill>
          <bgColor theme="9" tint="0.39994506668294322"/>
        </patternFill>
      </fill>
    </dxf>
    <dxf>
      <fill>
        <patternFill>
          <bgColor rgb="FFC00000"/>
        </patternFill>
      </fill>
    </dxf>
    <dxf>
      <fill>
        <patternFill>
          <bgColor theme="9" tint="0.39994506668294322"/>
        </patternFill>
      </fill>
    </dxf>
    <dxf>
      <fill>
        <patternFill>
          <bgColor theme="9" tint="0.39994506668294322"/>
        </patternFill>
      </fill>
    </dxf>
    <dxf>
      <fill>
        <patternFill>
          <bgColor rgb="FFC00000"/>
        </patternFill>
      </fill>
    </dxf>
    <dxf>
      <fill>
        <patternFill>
          <bgColor theme="9" tint="0.39994506668294322"/>
        </patternFill>
      </fill>
    </dxf>
    <dxf>
      <fill>
        <patternFill>
          <bgColor theme="9" tint="0.39994506668294322"/>
        </patternFill>
      </fill>
    </dxf>
    <dxf>
      <fill>
        <patternFill>
          <bgColor rgb="FFC00000"/>
        </patternFill>
      </fill>
    </dxf>
    <dxf>
      <fill>
        <patternFill>
          <bgColor theme="9" tint="0.39994506668294322"/>
        </patternFill>
      </fill>
    </dxf>
    <dxf>
      <fill>
        <patternFill>
          <bgColor theme="9" tint="0.39994506668294322"/>
        </patternFill>
      </fill>
    </dxf>
    <dxf>
      <fill>
        <patternFill>
          <bgColor rgb="FFC00000"/>
        </patternFill>
      </fill>
    </dxf>
    <dxf>
      <fill>
        <patternFill>
          <bgColor theme="9" tint="0.39994506668294322"/>
        </patternFill>
      </fill>
    </dxf>
    <dxf>
      <fill>
        <patternFill>
          <bgColor theme="9" tint="0.39994506668294322"/>
        </patternFill>
      </fill>
    </dxf>
    <dxf>
      <fill>
        <patternFill>
          <bgColor rgb="FFC00000"/>
        </patternFill>
      </fill>
    </dxf>
    <dxf>
      <fill>
        <patternFill>
          <bgColor theme="9" tint="0.39994506668294322"/>
        </patternFill>
      </fill>
    </dxf>
    <dxf>
      <fill>
        <patternFill>
          <bgColor theme="9" tint="0.39994506668294322"/>
        </patternFill>
      </fill>
    </dxf>
    <dxf>
      <fill>
        <patternFill>
          <bgColor rgb="FFC00000"/>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ropertyPortfolio@curtin.edu.au" TargetMode="External"/><Relationship Id="rId2" Type="http://schemas.openxmlformats.org/officeDocument/2006/relationships/hyperlink" Target="mailto:PropertyPortfolio@curtin.edu.au" TargetMode="External"/><Relationship Id="rId1" Type="http://schemas.openxmlformats.org/officeDocument/2006/relationships/hyperlink" Target="mailto:PropertyPortfolio@curtin.edu.a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https://s38508.pcdn.co/wp-content/uploads/sites/5/2021/02/hydraulic-services-design-guidelines-v3-aug.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J19"/>
  <sheetViews>
    <sheetView showGridLines="0" tabSelected="1" workbookViewId="0">
      <selection activeCell="C5" sqref="C5"/>
    </sheetView>
  </sheetViews>
  <sheetFormatPr defaultColWidth="8.90625" defaultRowHeight="14.5" x14ac:dyDescent="0.35"/>
  <cols>
    <col min="1" max="1" width="61.453125" style="3" customWidth="1"/>
    <col min="2" max="2" width="23.6328125" style="3" customWidth="1"/>
    <col min="3" max="3" width="16.36328125" style="3" customWidth="1"/>
    <col min="4" max="4" width="24.54296875" style="3" customWidth="1"/>
    <col min="5" max="5" width="59" style="3" customWidth="1"/>
    <col min="6" max="6" width="78.36328125" style="3" customWidth="1"/>
    <col min="7" max="7" width="26.6328125" style="3" hidden="1" customWidth="1"/>
    <col min="8" max="8" width="36" style="3" hidden="1" customWidth="1"/>
    <col min="9" max="9" width="15.6328125" style="3" hidden="1" customWidth="1"/>
    <col min="10" max="10" width="0" style="3" hidden="1" customWidth="1"/>
    <col min="11" max="16384" width="8.90625" style="3"/>
  </cols>
  <sheetData>
    <row r="1" spans="1:10" ht="15" thickTop="1" x14ac:dyDescent="0.35">
      <c r="A1" s="31"/>
      <c r="B1" s="31"/>
      <c r="C1" s="31"/>
      <c r="D1" s="31"/>
      <c r="E1" s="31"/>
      <c r="F1" s="31"/>
      <c r="G1" s="1"/>
      <c r="H1" s="1"/>
      <c r="I1" s="2"/>
      <c r="J1" s="2"/>
    </row>
    <row r="2" spans="1:10" ht="23.5" x14ac:dyDescent="0.55000000000000004">
      <c r="A2" s="4" t="s">
        <v>0</v>
      </c>
      <c r="B2" s="5"/>
      <c r="C2" s="5"/>
      <c r="D2" s="5"/>
      <c r="E2" s="5"/>
      <c r="F2" s="1"/>
      <c r="G2" s="1"/>
      <c r="H2" s="1"/>
      <c r="I2" s="2"/>
      <c r="J2" s="2"/>
    </row>
    <row r="3" spans="1:10" s="8" customFormat="1" ht="21.5" thickBot="1" x14ac:dyDescent="0.4">
      <c r="A3" s="6" t="s">
        <v>1</v>
      </c>
      <c r="B3" s="6" t="s">
        <v>2</v>
      </c>
      <c r="C3" s="6" t="s">
        <v>3</v>
      </c>
      <c r="D3" s="7"/>
      <c r="E3" s="6" t="s">
        <v>4</v>
      </c>
      <c r="F3" s="6" t="s">
        <v>5</v>
      </c>
      <c r="G3" s="6" t="s">
        <v>6</v>
      </c>
      <c r="H3" s="6" t="s">
        <v>7</v>
      </c>
      <c r="I3" s="6" t="s">
        <v>8</v>
      </c>
    </row>
    <row r="4" spans="1:10" ht="15" thickTop="1" x14ac:dyDescent="0.35">
      <c r="A4" s="9"/>
      <c r="B4" s="9"/>
      <c r="C4" s="9"/>
      <c r="D4" s="9"/>
      <c r="E4" s="9"/>
      <c r="F4" s="9"/>
      <c r="G4" s="9"/>
      <c r="H4" s="9"/>
      <c r="I4" s="9"/>
    </row>
    <row r="5" spans="1:10" ht="43.5" x14ac:dyDescent="0.35">
      <c r="A5" s="10" t="s">
        <v>149</v>
      </c>
      <c r="B5" s="10" t="s">
        <v>9</v>
      </c>
      <c r="C5" s="11" t="s">
        <v>10</v>
      </c>
      <c r="D5" s="12" t="str">
        <f>IF(C5&lt;&gt;"",IF(C5="No","Please provide details",IF(C5="Yes","Please provide details",IF(C5="N/A","",""))),"")</f>
        <v>Please provide details</v>
      </c>
      <c r="E5" s="13"/>
      <c r="F5" s="10"/>
      <c r="G5" s="14" t="s">
        <v>11</v>
      </c>
      <c r="H5" s="14" t="s">
        <v>12</v>
      </c>
      <c r="I5" s="14" t="s">
        <v>13</v>
      </c>
    </row>
    <row r="6" spans="1:10" ht="29" x14ac:dyDescent="0.35">
      <c r="A6" s="10" t="s">
        <v>14</v>
      </c>
      <c r="B6" s="10" t="s">
        <v>9</v>
      </c>
      <c r="C6" s="11" t="s">
        <v>10</v>
      </c>
      <c r="D6" s="12" t="str">
        <f>IF(C6&lt;&gt;"",IF(C6="No","Please provide details",IF(C6="Yes","Please provide details",IF(C6="N/A","",""))),"")</f>
        <v>Please provide details</v>
      </c>
      <c r="E6" s="13"/>
      <c r="F6" s="10"/>
      <c r="G6" s="14" t="s">
        <v>15</v>
      </c>
      <c r="H6" s="14" t="s">
        <v>16</v>
      </c>
      <c r="I6" s="14" t="s">
        <v>13</v>
      </c>
    </row>
    <row r="7" spans="1:10" ht="43.5" x14ac:dyDescent="0.35">
      <c r="A7" s="10" t="s">
        <v>17</v>
      </c>
      <c r="B7" s="10" t="s">
        <v>9</v>
      </c>
      <c r="C7" s="11" t="s">
        <v>10</v>
      </c>
      <c r="D7" s="12" t="str">
        <f>IF(C7&lt;&gt;"",IF(C7="No","Please provide details",IF(C7="Yes","Please provide details",IF(C7="N/A","",""))),"")</f>
        <v>Please provide details</v>
      </c>
      <c r="E7" s="13"/>
      <c r="F7" s="15"/>
      <c r="G7" s="14" t="s">
        <v>15</v>
      </c>
      <c r="H7" s="14" t="s">
        <v>16</v>
      </c>
      <c r="I7" s="14" t="s">
        <v>13</v>
      </c>
    </row>
    <row r="8" spans="1:10" s="19" customFormat="1" ht="29" x14ac:dyDescent="0.35">
      <c r="A8" s="16" t="s">
        <v>18</v>
      </c>
      <c r="B8" s="10" t="s">
        <v>9</v>
      </c>
      <c r="C8" s="11" t="s">
        <v>10</v>
      </c>
      <c r="D8" s="12" t="str">
        <f>IF(C8&lt;&gt;"",IF(C8="No","Please provide details",IF(C8="Yes","Please provide details",IF(C8="N/A","",""))),"")</f>
        <v>Please provide details</v>
      </c>
      <c r="E8" s="13"/>
      <c r="F8" s="16"/>
      <c r="G8" s="17" t="s">
        <v>19</v>
      </c>
      <c r="H8" s="18" t="s">
        <v>20</v>
      </c>
      <c r="I8" s="17" t="s">
        <v>21</v>
      </c>
    </row>
    <row r="9" spans="1:10" s="19" customFormat="1" ht="58" x14ac:dyDescent="0.35">
      <c r="A9" s="16" t="s">
        <v>22</v>
      </c>
      <c r="B9" s="10" t="s">
        <v>9</v>
      </c>
      <c r="C9" s="11" t="s">
        <v>10</v>
      </c>
      <c r="D9" s="12" t="str">
        <f>IF(C9&lt;&gt;"",IF(C9="No","Please contact Operational Technology and the relevant infrastructure manager for approval",IF(C9="Yes","Please provide details",IF(C9="N/A","",""))),"")</f>
        <v>Please contact Operational Technology and the relevant infrastructure manager for approval</v>
      </c>
      <c r="E9" s="13"/>
      <c r="F9" s="16"/>
      <c r="G9" s="17"/>
      <c r="H9" s="18"/>
      <c r="I9" s="17"/>
    </row>
    <row r="10" spans="1:10" s="19" customFormat="1" x14ac:dyDescent="0.35">
      <c r="A10" s="16" t="s">
        <v>23</v>
      </c>
      <c r="B10" s="10" t="s">
        <v>9</v>
      </c>
      <c r="C10" s="11" t="s">
        <v>10</v>
      </c>
      <c r="D10" s="12" t="str">
        <f>IF(C10&lt;&gt;"",IF(C10="No","Please provide details",IF(C10="Yes","Please provide details",IF(C10="N/A","",""))),"")</f>
        <v>Please provide details</v>
      </c>
      <c r="E10" s="13"/>
      <c r="F10" s="16"/>
      <c r="G10" s="17"/>
      <c r="H10" s="18"/>
      <c r="I10" s="17"/>
    </row>
    <row r="11" spans="1:10" ht="58" x14ac:dyDescent="0.35">
      <c r="A11" s="10" t="s">
        <v>24</v>
      </c>
      <c r="B11" s="10" t="s">
        <v>9</v>
      </c>
      <c r="C11" s="11" t="s">
        <v>10</v>
      </c>
      <c r="D11" s="12" t="str">
        <f>IF(C11&lt;&gt;"",IF(C11="No","Please contact Operational Technology and the relevant infrastructure manager for approval",IF(C11="Yes","Please provide details",IF(C11="N/A","",""))),"")</f>
        <v>Please contact Operational Technology and the relevant infrastructure manager for approval</v>
      </c>
      <c r="E11" s="13"/>
      <c r="F11" s="20"/>
      <c r="G11" s="12"/>
      <c r="H11" s="21"/>
      <c r="I11" s="14"/>
    </row>
    <row r="12" spans="1:10" ht="101.5" x14ac:dyDescent="0.35">
      <c r="A12" s="10" t="s">
        <v>25</v>
      </c>
      <c r="B12" s="10" t="s">
        <v>9</v>
      </c>
      <c r="C12" s="11" t="s">
        <v>10</v>
      </c>
      <c r="D12" s="12" t="str">
        <f>IF(C12&lt;&gt;"",IF(C12="No","Please contact Operational Technology",IF(C12="Yes","Please provide details",IF(C12="N/A","",""))),"")</f>
        <v>Please contact Operational Technology</v>
      </c>
      <c r="E12" s="13"/>
      <c r="F12" s="10" t="s">
        <v>26</v>
      </c>
      <c r="G12" s="12"/>
      <c r="H12" s="21"/>
      <c r="I12" s="14"/>
    </row>
    <row r="13" spans="1:10" ht="29" x14ac:dyDescent="0.35">
      <c r="A13" s="10" t="s">
        <v>27</v>
      </c>
      <c r="B13" s="10" t="s">
        <v>9</v>
      </c>
      <c r="C13" s="11" t="s">
        <v>10</v>
      </c>
      <c r="D13" s="12" t="str">
        <f>IF(C13&lt;&gt;"",IF(C13="No","Please contact Operational Technology",IF(C13="Yes","Please provide details",IF(C13="N/A","",""))),"")</f>
        <v>Please contact Operational Technology</v>
      </c>
      <c r="E13" s="13"/>
      <c r="F13" s="10" t="s">
        <v>28</v>
      </c>
      <c r="G13" s="14" t="s">
        <v>29</v>
      </c>
      <c r="H13" s="21" t="s">
        <v>29</v>
      </c>
      <c r="I13" s="14" t="s">
        <v>13</v>
      </c>
    </row>
    <row r="14" spans="1:10" x14ac:dyDescent="0.35">
      <c r="A14" s="10" t="s">
        <v>30</v>
      </c>
      <c r="B14" s="10" t="s">
        <v>9</v>
      </c>
      <c r="C14" s="11" t="s">
        <v>10</v>
      </c>
      <c r="D14" s="12" t="str">
        <f>IF(C14&lt;&gt;"",IF(C14="No","Please provide details",IF(C14="Yes","Please provide details",IF(C14="N/A","",""))),"")</f>
        <v>Please provide details</v>
      </c>
      <c r="E14" s="13"/>
      <c r="F14" s="10"/>
      <c r="G14" s="14" t="s">
        <v>31</v>
      </c>
      <c r="H14" s="21"/>
      <c r="I14" s="14" t="s">
        <v>32</v>
      </c>
    </row>
    <row r="15" spans="1:10" ht="101.5" x14ac:dyDescent="0.35">
      <c r="A15" s="10" t="s">
        <v>33</v>
      </c>
      <c r="B15" s="10" t="s">
        <v>9</v>
      </c>
      <c r="C15" s="30" t="s">
        <v>10</v>
      </c>
      <c r="D15" s="12" t="str">
        <f>IF(C15&lt;&gt;"",IF(C15="No","Please provide details",IF(C15="Yes","Please provide details",IF(C15="N/A","",""))),"")</f>
        <v>Please provide details</v>
      </c>
      <c r="E15" s="13"/>
      <c r="F15" s="15"/>
      <c r="G15" s="14" t="s">
        <v>31</v>
      </c>
      <c r="H15" s="21" t="s">
        <v>34</v>
      </c>
      <c r="I15" s="14" t="s">
        <v>32</v>
      </c>
    </row>
    <row r="16" spans="1:10" ht="43.5" x14ac:dyDescent="0.35">
      <c r="A16" s="10" t="s">
        <v>35</v>
      </c>
      <c r="B16" s="10" t="s">
        <v>9</v>
      </c>
      <c r="C16" s="11" t="s">
        <v>10</v>
      </c>
      <c r="D16" s="12" t="str">
        <f>IF(C16&lt;&gt;"",IF(C16="No","Please ensure Appropriate Stakeholders have been consulted",IF(C16="Yes","Please provide details",IF(C16="N/A","",""))),"")</f>
        <v>Please ensure Appropriate Stakeholders have been consulted</v>
      </c>
      <c r="E16" s="13"/>
      <c r="F16" s="15"/>
    </row>
    <row r="17" spans="1:9" ht="87" x14ac:dyDescent="0.35">
      <c r="A17" s="10" t="s">
        <v>148</v>
      </c>
      <c r="B17" s="10" t="s">
        <v>9</v>
      </c>
      <c r="C17" s="11" t="s">
        <v>10</v>
      </c>
      <c r="D17" s="12" t="str">
        <f>IF(C17&lt;&gt;"",IF(C17="No","Please contact the Property Portfolio Team",IF(C17="Yes","Please provide details",IF(C17="N/A","",""))),"")</f>
        <v>Please contact the Property Portfolio Team</v>
      </c>
      <c r="E17" s="13"/>
      <c r="F17" s="22" t="s">
        <v>36</v>
      </c>
      <c r="G17" s="23"/>
      <c r="H17" s="24"/>
      <c r="I17" s="23"/>
    </row>
    <row r="18" spans="1:9" ht="43.5" x14ac:dyDescent="0.35">
      <c r="A18" s="10" t="s">
        <v>37</v>
      </c>
      <c r="B18" s="10" t="s">
        <v>9</v>
      </c>
      <c r="C18" s="11" t="s">
        <v>10</v>
      </c>
      <c r="D18" s="12" t="str">
        <f>IF(C18&lt;&gt;"",IF(C18="No","Please contact the Property Portfolio Team",IF(C18="Yes","Please provide details",IF(C18="N/A","",""))),"")</f>
        <v>Please contact the Property Portfolio Team</v>
      </c>
      <c r="E18" s="13"/>
      <c r="F18" s="22" t="s">
        <v>36</v>
      </c>
    </row>
    <row r="19" spans="1:9" ht="58" x14ac:dyDescent="0.35">
      <c r="A19" s="10" t="s">
        <v>38</v>
      </c>
      <c r="B19" s="10" t="s">
        <v>9</v>
      </c>
      <c r="C19" s="11" t="s">
        <v>10</v>
      </c>
      <c r="D19" s="12" t="str">
        <f>IF(C19&lt;&gt;"",IF(C19="No","Please contact the Property Portfolio Team",IF(C19="Yes","Please provide details",IF(C19="N/A","",""))),"")</f>
        <v>Please contact the Property Portfolio Team</v>
      </c>
      <c r="E19" s="13"/>
      <c r="F19" s="22" t="s">
        <v>36</v>
      </c>
    </row>
  </sheetData>
  <mergeCells count="1">
    <mergeCell ref="A1:F1"/>
  </mergeCells>
  <conditionalFormatting sqref="C5:C19">
    <cfRule type="expression" dxfId="38" priority="1">
      <formula>C5="N/A"</formula>
    </cfRule>
    <cfRule type="expression" dxfId="37" priority="2">
      <formula>C5="Yes"</formula>
    </cfRule>
    <cfRule type="expression" dxfId="36" priority="3">
      <formula>C5="No"</formula>
    </cfRule>
  </conditionalFormatting>
  <dataValidations count="1">
    <dataValidation type="list" allowBlank="1" showInputMessage="1" showErrorMessage="1" sqref="C5:C19" xr:uid="{00000000-0002-0000-0000-000000000000}">
      <formula1>"NO,YES,N/A"</formula1>
    </dataValidation>
  </dataValidations>
  <hyperlinks>
    <hyperlink ref="F18" r:id="rId1" xr:uid="{00000000-0004-0000-0000-000000000000}"/>
    <hyperlink ref="F19" r:id="rId2" xr:uid="{00000000-0004-0000-0000-000001000000}"/>
    <hyperlink ref="F17" r:id="rId3"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J7"/>
  <sheetViews>
    <sheetView showGridLines="0" workbookViewId="0">
      <selection activeCell="C5" sqref="C5"/>
    </sheetView>
  </sheetViews>
  <sheetFormatPr defaultColWidth="8.90625" defaultRowHeight="14.5" x14ac:dyDescent="0.35"/>
  <cols>
    <col min="1" max="1" width="61.453125" style="3" customWidth="1"/>
    <col min="2" max="2" width="23.6328125" style="3" customWidth="1"/>
    <col min="3" max="3" width="16.36328125" style="3" customWidth="1"/>
    <col min="4" max="4" width="21.6328125" style="3" customWidth="1"/>
    <col min="5" max="5" width="59" style="3" customWidth="1"/>
    <col min="6" max="6" width="78.36328125" style="3" customWidth="1"/>
    <col min="7" max="7" width="26.6328125" style="3" hidden="1" customWidth="1"/>
    <col min="8" max="8" width="36" style="3" hidden="1" customWidth="1"/>
    <col min="9" max="9" width="15.6328125" style="3" hidden="1" customWidth="1"/>
    <col min="10" max="10" width="0" style="3" hidden="1" customWidth="1"/>
    <col min="11" max="16384" width="8.90625" style="3"/>
  </cols>
  <sheetData>
    <row r="1" spans="1:10" ht="15" thickTop="1" x14ac:dyDescent="0.35">
      <c r="A1" s="31"/>
      <c r="B1" s="31"/>
      <c r="C1" s="31"/>
      <c r="D1" s="31"/>
      <c r="E1" s="31"/>
      <c r="F1" s="31"/>
      <c r="G1" s="1"/>
      <c r="H1" s="1"/>
      <c r="I1" s="2"/>
      <c r="J1" s="2"/>
    </row>
    <row r="2" spans="1:10" ht="23.5" x14ac:dyDescent="0.55000000000000004">
      <c r="A2" s="4" t="s">
        <v>0</v>
      </c>
      <c r="B2" s="5"/>
      <c r="C2" s="25"/>
      <c r="D2" s="1"/>
      <c r="E2" s="1"/>
      <c r="F2" s="1"/>
      <c r="G2" s="1"/>
      <c r="H2" s="1"/>
      <c r="I2" s="2"/>
      <c r="J2" s="2"/>
    </row>
    <row r="3" spans="1:10" s="8" customFormat="1" ht="21.5" thickBot="1" x14ac:dyDescent="0.4">
      <c r="A3" s="6" t="s">
        <v>1</v>
      </c>
      <c r="B3" s="6" t="s">
        <v>2</v>
      </c>
      <c r="C3" s="6" t="s">
        <v>3</v>
      </c>
      <c r="D3" s="7"/>
      <c r="E3" s="6" t="s">
        <v>39</v>
      </c>
      <c r="F3" s="6" t="s">
        <v>5</v>
      </c>
      <c r="G3" s="6" t="s">
        <v>6</v>
      </c>
      <c r="H3" s="6" t="s">
        <v>7</v>
      </c>
      <c r="I3" s="6" t="s">
        <v>8</v>
      </c>
    </row>
    <row r="4" spans="1:10" ht="15" thickTop="1" x14ac:dyDescent="0.35">
      <c r="A4" s="9"/>
      <c r="B4" s="9"/>
      <c r="C4" s="9"/>
      <c r="D4" s="9"/>
      <c r="E4" s="9"/>
      <c r="F4" s="9"/>
      <c r="G4" s="9"/>
      <c r="H4" s="9"/>
      <c r="I4" s="9"/>
    </row>
    <row r="5" spans="1:10" ht="87" x14ac:dyDescent="0.35">
      <c r="A5" s="10" t="s">
        <v>40</v>
      </c>
      <c r="B5" s="10" t="s">
        <v>41</v>
      </c>
      <c r="C5" s="11" t="s">
        <v>10</v>
      </c>
      <c r="D5" s="12" t="str">
        <f>IF(C5&lt;&gt;"",IF(C5="No","Please contact the Asset Management Team",IF(C5="Yes","Please provide details",IF(C5="N/A","",""))),"")</f>
        <v>Please contact the Asset Management Team</v>
      </c>
      <c r="E5" s="13"/>
      <c r="F5" s="26" t="s">
        <v>42</v>
      </c>
      <c r="G5" s="14" t="s">
        <v>11</v>
      </c>
      <c r="H5" s="14" t="s">
        <v>12</v>
      </c>
      <c r="I5" s="14" t="s">
        <v>13</v>
      </c>
    </row>
    <row r="6" spans="1:10" ht="72.5" x14ac:dyDescent="0.35">
      <c r="A6" s="10" t="s">
        <v>43</v>
      </c>
      <c r="B6" s="10" t="s">
        <v>41</v>
      </c>
      <c r="C6" s="11" t="s">
        <v>10</v>
      </c>
      <c r="D6" s="12" t="str">
        <f>IF(C6&lt;&gt;"",IF(C6="No","Please contact Operational Technology",IF(C6="Yes","Please provide details",IF(C6="N/A","",""))),"")</f>
        <v>Please contact Operational Technology</v>
      </c>
      <c r="E6" s="13"/>
      <c r="F6" s="26"/>
      <c r="G6" s="14"/>
      <c r="H6" s="14"/>
      <c r="I6" s="14"/>
    </row>
    <row r="7" spans="1:10" ht="87" x14ac:dyDescent="0.35">
      <c r="A7" s="10" t="s">
        <v>44</v>
      </c>
      <c r="B7" s="10" t="s">
        <v>41</v>
      </c>
      <c r="C7" s="11" t="s">
        <v>10</v>
      </c>
      <c r="D7" s="12" t="str">
        <f>IF(C7&lt;&gt;"",IF(C7="No","Please contact Operational Technology",IF(C7="Yes","Please provide details",IF(C7="N/A","",""))),"")</f>
        <v>Please contact Operational Technology</v>
      </c>
      <c r="E7" s="13"/>
      <c r="F7" s="26"/>
      <c r="G7" s="14" t="s">
        <v>15</v>
      </c>
      <c r="H7" s="14" t="s">
        <v>16</v>
      </c>
      <c r="I7" s="14" t="s">
        <v>13</v>
      </c>
    </row>
  </sheetData>
  <mergeCells count="1">
    <mergeCell ref="A1:F1"/>
  </mergeCells>
  <conditionalFormatting sqref="C5:C7">
    <cfRule type="expression" dxfId="35" priority="1">
      <formula>C5="N/A"</formula>
    </cfRule>
    <cfRule type="expression" dxfId="34" priority="2">
      <formula>C5="Yes"</formula>
    </cfRule>
    <cfRule type="expression" dxfId="33" priority="3">
      <formula>C5="No"</formula>
    </cfRule>
  </conditionalFormatting>
  <dataValidations count="1">
    <dataValidation type="list" allowBlank="1" showInputMessage="1" showErrorMessage="1" sqref="C5:C7" xr:uid="{00000000-0002-0000-0100-000000000000}">
      <formula1>"NO,YES,N/A"</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J39"/>
  <sheetViews>
    <sheetView showGridLines="0" zoomScaleNormal="100" workbookViewId="0">
      <selection activeCell="C5" sqref="C5"/>
    </sheetView>
  </sheetViews>
  <sheetFormatPr defaultColWidth="8.90625" defaultRowHeight="14.5" x14ac:dyDescent="0.35"/>
  <cols>
    <col min="1" max="1" width="61.453125" style="3" customWidth="1"/>
    <col min="2" max="2" width="23.6328125" style="3" customWidth="1"/>
    <col min="3" max="3" width="16.36328125" style="3" customWidth="1"/>
    <col min="4" max="4" width="21.6328125" style="3" customWidth="1"/>
    <col min="5" max="5" width="59" style="3" customWidth="1"/>
    <col min="6" max="6" width="66.54296875" style="3" customWidth="1"/>
    <col min="7" max="7" width="26.6328125" style="3" hidden="1" customWidth="1"/>
    <col min="8" max="8" width="36" style="3" hidden="1" customWidth="1"/>
    <col min="9" max="9" width="15.6328125" style="3" hidden="1" customWidth="1"/>
    <col min="10" max="10" width="0" style="3" hidden="1" customWidth="1"/>
    <col min="11" max="16384" width="8.90625" style="3"/>
  </cols>
  <sheetData>
    <row r="1" spans="1:10" ht="15" thickTop="1" x14ac:dyDescent="0.35">
      <c r="A1" s="31"/>
      <c r="B1" s="31"/>
      <c r="C1" s="31"/>
      <c r="D1" s="31"/>
      <c r="E1" s="31"/>
      <c r="F1" s="31"/>
      <c r="G1" s="1"/>
      <c r="H1" s="1"/>
      <c r="I1" s="2"/>
      <c r="J1" s="2"/>
    </row>
    <row r="2" spans="1:10" ht="23.5" x14ac:dyDescent="0.55000000000000004">
      <c r="A2" s="4" t="s">
        <v>0</v>
      </c>
      <c r="B2" s="5"/>
      <c r="C2" s="1"/>
      <c r="D2" s="1"/>
      <c r="E2" s="1"/>
      <c r="F2" s="1"/>
      <c r="G2" s="1"/>
      <c r="H2" s="1"/>
      <c r="I2" s="2"/>
      <c r="J2" s="2"/>
    </row>
    <row r="3" spans="1:10" s="8" customFormat="1" ht="21.5" thickBot="1" x14ac:dyDescent="0.4">
      <c r="A3" s="6" t="s">
        <v>1</v>
      </c>
      <c r="B3" s="6" t="s">
        <v>2</v>
      </c>
      <c r="C3" s="6" t="s">
        <v>3</v>
      </c>
      <c r="D3" s="7"/>
      <c r="E3" s="6" t="s">
        <v>39</v>
      </c>
      <c r="F3" s="6" t="s">
        <v>5</v>
      </c>
      <c r="G3" s="6" t="s">
        <v>6</v>
      </c>
      <c r="H3" s="6" t="s">
        <v>7</v>
      </c>
      <c r="I3" s="6" t="s">
        <v>8</v>
      </c>
    </row>
    <row r="4" spans="1:10" ht="15" thickTop="1" x14ac:dyDescent="0.35">
      <c r="A4" s="9"/>
      <c r="B4" s="9"/>
      <c r="C4" s="9"/>
      <c r="D4" s="9"/>
      <c r="E4" s="9"/>
      <c r="F4" s="9"/>
      <c r="G4" s="9"/>
      <c r="H4" s="9"/>
      <c r="I4" s="9"/>
    </row>
    <row r="5" spans="1:10" ht="29" x14ac:dyDescent="0.35">
      <c r="A5" s="10" t="s">
        <v>45</v>
      </c>
      <c r="B5" s="10" t="s">
        <v>46</v>
      </c>
      <c r="C5" s="11" t="s">
        <v>10</v>
      </c>
      <c r="D5" s="12" t="str">
        <f>IF(C5&lt;&gt;"",IF(C5="No","Please provide details",IF(C5="Yes","Please provide details",IF(C5="N/A","",""))),"")</f>
        <v>Please provide details</v>
      </c>
      <c r="E5" s="13"/>
      <c r="F5" s="10"/>
      <c r="G5" s="14" t="s">
        <v>11</v>
      </c>
      <c r="H5" s="14" t="s">
        <v>12</v>
      </c>
      <c r="I5" s="14" t="s">
        <v>13</v>
      </c>
    </row>
    <row r="6" spans="1:10" x14ac:dyDescent="0.35">
      <c r="A6" s="10" t="s">
        <v>47</v>
      </c>
      <c r="B6" s="10" t="s">
        <v>46</v>
      </c>
      <c r="C6" s="11" t="s">
        <v>10</v>
      </c>
      <c r="D6" s="12" t="str">
        <f>IF(C6&lt;&gt;"",IF(C6="No","Please provide details",IF(C6="Yes","Please provide details",IF(C6="N/A","",""))),"")</f>
        <v>Please provide details</v>
      </c>
      <c r="E6" s="13"/>
      <c r="F6" s="10"/>
      <c r="G6" s="14"/>
      <c r="H6" s="14"/>
      <c r="I6" s="14"/>
    </row>
    <row r="7" spans="1:10" ht="159.5" x14ac:dyDescent="0.35">
      <c r="A7" s="10" t="s">
        <v>150</v>
      </c>
      <c r="B7" s="10" t="s">
        <v>46</v>
      </c>
      <c r="C7" s="11" t="s">
        <v>10</v>
      </c>
      <c r="D7" s="12" t="str">
        <f t="shared" ref="D7:D15" si="0">IF(C7&lt;&gt;"",IF(C7="No","Please contact Infrastrucure Manager and Operational Technology",IF(C7="Yes","Please provide details",IF(C7="N/A","",""))),"")</f>
        <v>Please contact Infrastrucure Manager and Operational Technology</v>
      </c>
      <c r="E7" s="13"/>
      <c r="F7" s="10"/>
      <c r="G7" s="14" t="s">
        <v>15</v>
      </c>
      <c r="H7" s="14" t="s">
        <v>16</v>
      </c>
      <c r="I7" s="14" t="s">
        <v>13</v>
      </c>
    </row>
    <row r="8" spans="1:10" ht="58" x14ac:dyDescent="0.35">
      <c r="A8" s="10" t="s">
        <v>48</v>
      </c>
      <c r="B8" s="10" t="s">
        <v>46</v>
      </c>
      <c r="C8" s="11" t="s">
        <v>10</v>
      </c>
      <c r="D8" s="12" t="str">
        <f t="shared" si="0"/>
        <v>Please contact Infrastrucure Manager and Operational Technology</v>
      </c>
      <c r="E8" s="13"/>
      <c r="F8" s="10"/>
    </row>
    <row r="9" spans="1:10" ht="58" x14ac:dyDescent="0.35">
      <c r="A9" s="10" t="s">
        <v>49</v>
      </c>
      <c r="B9" s="10" t="s">
        <v>46</v>
      </c>
      <c r="C9" s="11" t="s">
        <v>10</v>
      </c>
      <c r="D9" s="12" t="str">
        <f t="shared" si="0"/>
        <v>Please contact Infrastrucure Manager and Operational Technology</v>
      </c>
      <c r="E9" s="13"/>
      <c r="F9" s="10"/>
    </row>
    <row r="10" spans="1:10" ht="58" x14ac:dyDescent="0.35">
      <c r="A10" s="10" t="s">
        <v>50</v>
      </c>
      <c r="B10" s="10"/>
      <c r="C10" s="11" t="s">
        <v>10</v>
      </c>
      <c r="D10" s="12" t="str">
        <f t="shared" si="0"/>
        <v>Please contact Infrastrucure Manager and Operational Technology</v>
      </c>
      <c r="E10" s="13"/>
      <c r="F10" s="10"/>
    </row>
    <row r="11" spans="1:10" ht="159.5" x14ac:dyDescent="0.35">
      <c r="A11" s="10" t="s">
        <v>51</v>
      </c>
      <c r="B11" s="10" t="s">
        <v>46</v>
      </c>
      <c r="C11" s="11" t="s">
        <v>10</v>
      </c>
      <c r="D11" s="12" t="str">
        <f t="shared" si="0"/>
        <v>Please contact Infrastrucure Manager and Operational Technology</v>
      </c>
      <c r="E11" s="13"/>
      <c r="F11" s="10"/>
    </row>
    <row r="12" spans="1:10" ht="87" x14ac:dyDescent="0.35">
      <c r="A12" s="10" t="s">
        <v>52</v>
      </c>
      <c r="B12" s="10" t="s">
        <v>46</v>
      </c>
      <c r="C12" s="11" t="s">
        <v>10</v>
      </c>
      <c r="D12" s="12" t="str">
        <f t="shared" si="0"/>
        <v>Please contact Infrastrucure Manager and Operational Technology</v>
      </c>
      <c r="E12" s="13"/>
      <c r="F12" s="10"/>
    </row>
    <row r="13" spans="1:10" ht="58" x14ac:dyDescent="0.35">
      <c r="A13" s="10" t="s">
        <v>53</v>
      </c>
      <c r="B13" s="10" t="s">
        <v>46</v>
      </c>
      <c r="C13" s="11" t="s">
        <v>10</v>
      </c>
      <c r="D13" s="12" t="str">
        <f t="shared" si="0"/>
        <v>Please contact Infrastrucure Manager and Operational Technology</v>
      </c>
      <c r="E13" s="13"/>
      <c r="F13" s="10"/>
    </row>
    <row r="14" spans="1:10" ht="58" x14ac:dyDescent="0.35">
      <c r="A14" s="10" t="s">
        <v>54</v>
      </c>
      <c r="B14" s="10" t="s">
        <v>46</v>
      </c>
      <c r="C14" s="11" t="s">
        <v>10</v>
      </c>
      <c r="D14" s="12" t="str">
        <f t="shared" si="0"/>
        <v>Please contact Infrastrucure Manager and Operational Technology</v>
      </c>
      <c r="E14" s="13"/>
      <c r="F14" s="10"/>
    </row>
    <row r="15" spans="1:10" ht="58" x14ac:dyDescent="0.35">
      <c r="A15" s="10" t="s">
        <v>55</v>
      </c>
      <c r="B15" s="10" t="s">
        <v>46</v>
      </c>
      <c r="C15" s="11" t="s">
        <v>10</v>
      </c>
      <c r="D15" s="12" t="str">
        <f t="shared" si="0"/>
        <v>Please contact Infrastrucure Manager and Operational Technology</v>
      </c>
      <c r="E15" s="13"/>
      <c r="F15" s="10"/>
    </row>
    <row r="16" spans="1:10" x14ac:dyDescent="0.35">
      <c r="A16" s="27" t="s">
        <v>56</v>
      </c>
      <c r="B16" s="27"/>
      <c r="C16" s="27"/>
      <c r="D16" s="27"/>
      <c r="E16" s="27"/>
      <c r="F16" s="27"/>
      <c r="G16" s="14"/>
      <c r="H16" s="14"/>
      <c r="I16" s="14"/>
    </row>
    <row r="17" spans="1:9" ht="43.5" x14ac:dyDescent="0.35">
      <c r="A17" s="10" t="s">
        <v>57</v>
      </c>
      <c r="B17" s="10" t="s">
        <v>46</v>
      </c>
      <c r="C17" s="11" t="s">
        <v>10</v>
      </c>
      <c r="D17" s="12" t="str">
        <f>IF(C17&lt;&gt;"",IF(C17="No","Please contact Operational Technology",IF(C17="Yes","Please provide details",IF(C17="N/A","",""))),"")</f>
        <v>Please contact Operational Technology</v>
      </c>
      <c r="E17" s="13"/>
      <c r="F17" s="10"/>
    </row>
    <row r="18" spans="1:9" ht="58" x14ac:dyDescent="0.35">
      <c r="A18" s="10" t="s">
        <v>58</v>
      </c>
      <c r="B18" s="10" t="s">
        <v>46</v>
      </c>
      <c r="C18" s="11" t="s">
        <v>10</v>
      </c>
      <c r="D18" s="12" t="str">
        <f t="shared" ref="D18:D25" si="1">IF(C18&lt;&gt;"",IF(C18="No","Please contact Operational Technology",IF(C18="Yes","Please provide details",IF(C18="N/A","",""))),"")</f>
        <v>Please contact Operational Technology</v>
      </c>
      <c r="E18" s="13"/>
      <c r="F18" s="10"/>
    </row>
    <row r="19" spans="1:9" ht="43.5" x14ac:dyDescent="0.35">
      <c r="A19" s="10" t="s">
        <v>59</v>
      </c>
      <c r="B19" s="10" t="s">
        <v>46</v>
      </c>
      <c r="C19" s="11" t="s">
        <v>10</v>
      </c>
      <c r="D19" s="12" t="str">
        <f t="shared" si="1"/>
        <v>Please contact Operational Technology</v>
      </c>
      <c r="E19" s="13"/>
      <c r="F19" s="10"/>
    </row>
    <row r="20" spans="1:9" ht="72.5" x14ac:dyDescent="0.35">
      <c r="A20" s="10" t="s">
        <v>60</v>
      </c>
      <c r="B20" s="10" t="s">
        <v>46</v>
      </c>
      <c r="C20" s="11" t="s">
        <v>10</v>
      </c>
      <c r="D20" s="12" t="str">
        <f t="shared" si="1"/>
        <v>Please contact Operational Technology</v>
      </c>
      <c r="E20" s="13"/>
      <c r="F20" s="10"/>
    </row>
    <row r="21" spans="1:9" ht="29" x14ac:dyDescent="0.35">
      <c r="A21" s="10" t="s">
        <v>61</v>
      </c>
      <c r="B21" s="10" t="s">
        <v>46</v>
      </c>
      <c r="C21" s="11" t="s">
        <v>10</v>
      </c>
      <c r="D21" s="12" t="str">
        <f t="shared" si="1"/>
        <v>Please contact Operational Technology</v>
      </c>
      <c r="E21" s="13"/>
      <c r="F21" s="10"/>
    </row>
    <row r="22" spans="1:9" ht="43.5" x14ac:dyDescent="0.35">
      <c r="A22" s="10" t="s">
        <v>62</v>
      </c>
      <c r="B22" s="10" t="s">
        <v>46</v>
      </c>
      <c r="C22" s="11" t="s">
        <v>10</v>
      </c>
      <c r="D22" s="12" t="str">
        <f t="shared" si="1"/>
        <v>Please contact Operational Technology</v>
      </c>
      <c r="E22" s="13"/>
      <c r="F22" s="10"/>
    </row>
    <row r="23" spans="1:9" ht="58" x14ac:dyDescent="0.35">
      <c r="A23" s="10" t="s">
        <v>63</v>
      </c>
      <c r="B23" s="10" t="s">
        <v>46</v>
      </c>
      <c r="C23" s="11" t="s">
        <v>10</v>
      </c>
      <c r="D23" s="12" t="str">
        <f t="shared" si="1"/>
        <v>Please contact Operational Technology</v>
      </c>
      <c r="E23" s="13"/>
      <c r="F23" s="10"/>
    </row>
    <row r="24" spans="1:9" ht="72.5" x14ac:dyDescent="0.35">
      <c r="A24" s="10" t="s">
        <v>64</v>
      </c>
      <c r="B24" s="10" t="s">
        <v>46</v>
      </c>
      <c r="C24" s="11" t="s">
        <v>10</v>
      </c>
      <c r="D24" s="12" t="str">
        <f t="shared" si="1"/>
        <v>Please contact Operational Technology</v>
      </c>
      <c r="E24" s="13"/>
      <c r="F24" s="10"/>
    </row>
    <row r="25" spans="1:9" ht="43.5" x14ac:dyDescent="0.35">
      <c r="A25" s="10" t="s">
        <v>65</v>
      </c>
      <c r="B25" s="10" t="s">
        <v>46</v>
      </c>
      <c r="C25" s="11" t="s">
        <v>10</v>
      </c>
      <c r="D25" s="12" t="str">
        <f t="shared" si="1"/>
        <v>Please contact Operational Technology</v>
      </c>
      <c r="E25" s="13"/>
      <c r="F25" s="10"/>
    </row>
    <row r="26" spans="1:9" x14ac:dyDescent="0.35">
      <c r="A26" s="27" t="s">
        <v>66</v>
      </c>
      <c r="B26" s="27"/>
      <c r="C26" s="27"/>
      <c r="D26" s="27"/>
      <c r="E26" s="27"/>
      <c r="F26" s="27"/>
      <c r="G26" s="14"/>
      <c r="H26" s="14"/>
      <c r="I26" s="14"/>
    </row>
    <row r="27" spans="1:9" ht="43.5" x14ac:dyDescent="0.35">
      <c r="A27" s="28" t="s">
        <v>67</v>
      </c>
      <c r="B27" s="10" t="s">
        <v>46</v>
      </c>
      <c r="C27" s="11" t="s">
        <v>10</v>
      </c>
      <c r="D27" s="12" t="str">
        <f>IF(C27&lt;&gt;"",IF(C27="No","Please contact the Electrical Infrastructure Manager",IF(C27="Yes","Please provide details",IF(C27="N/A","",""))),"")</f>
        <v>Please contact the Electrical Infrastructure Manager</v>
      </c>
      <c r="E27" s="13"/>
      <c r="F27" s="10"/>
    </row>
    <row r="28" spans="1:9" ht="101.5" x14ac:dyDescent="0.35">
      <c r="A28" s="28" t="s">
        <v>68</v>
      </c>
      <c r="B28" s="10" t="s">
        <v>46</v>
      </c>
      <c r="C28" s="11" t="s">
        <v>10</v>
      </c>
      <c r="D28" s="12" t="str">
        <f t="shared" ref="D28:D31" si="2">IF(C28&lt;&gt;"",IF(C28="No","Please contact the Electrical Infrastructure Manager",IF(C28="Yes","Please provide details",IF(C28="N/A","",""))),"")</f>
        <v>Please contact the Electrical Infrastructure Manager</v>
      </c>
      <c r="E28" s="13"/>
      <c r="F28" s="10"/>
    </row>
    <row r="29" spans="1:9" ht="43.5" x14ac:dyDescent="0.35">
      <c r="A29" s="28" t="s">
        <v>69</v>
      </c>
      <c r="B29" s="10" t="s">
        <v>46</v>
      </c>
      <c r="C29" s="11" t="s">
        <v>10</v>
      </c>
      <c r="D29" s="12" t="str">
        <f t="shared" si="2"/>
        <v>Please contact the Electrical Infrastructure Manager</v>
      </c>
      <c r="E29" s="13"/>
      <c r="F29" s="10"/>
    </row>
    <row r="30" spans="1:9" ht="58" x14ac:dyDescent="0.35">
      <c r="A30" s="28" t="s">
        <v>70</v>
      </c>
      <c r="B30" s="10" t="s">
        <v>46</v>
      </c>
      <c r="C30" s="11" t="s">
        <v>10</v>
      </c>
      <c r="D30" s="12" t="str">
        <f t="shared" si="2"/>
        <v>Please contact the Electrical Infrastructure Manager</v>
      </c>
      <c r="E30" s="13"/>
      <c r="F30" s="10"/>
    </row>
    <row r="31" spans="1:9" ht="43.5" x14ac:dyDescent="0.35">
      <c r="A31" s="28" t="s">
        <v>71</v>
      </c>
      <c r="B31" s="10" t="s">
        <v>46</v>
      </c>
      <c r="C31" s="11" t="s">
        <v>10</v>
      </c>
      <c r="D31" s="12" t="str">
        <f t="shared" si="2"/>
        <v>Please contact the Electrical Infrastructure Manager</v>
      </c>
      <c r="E31" s="13"/>
      <c r="F31" s="10"/>
    </row>
    <row r="32" spans="1:9" x14ac:dyDescent="0.35">
      <c r="A32" s="27" t="s">
        <v>72</v>
      </c>
      <c r="B32" s="27"/>
      <c r="C32" s="27"/>
      <c r="D32" s="27"/>
      <c r="E32" s="13"/>
      <c r="F32" s="10"/>
    </row>
    <row r="33" spans="1:9" ht="43.5" x14ac:dyDescent="0.35">
      <c r="A33" s="28" t="s">
        <v>73</v>
      </c>
      <c r="B33" s="10" t="s">
        <v>41</v>
      </c>
      <c r="C33" s="11" t="s">
        <v>10</v>
      </c>
      <c r="D33" s="12" t="str">
        <f>IF(C33&lt;&gt;"",IF(C33="No","Please contact the Civil and Hydraulic Infrastructure Manager",IF(C33="Yes","Please provide details",IF(C33="N/A","",""))),"")</f>
        <v>Please contact the Civil and Hydraulic Infrastructure Manager</v>
      </c>
      <c r="E33" s="13"/>
      <c r="F33" s="26" t="s">
        <v>123</v>
      </c>
    </row>
    <row r="34" spans="1:9" ht="29" x14ac:dyDescent="0.35">
      <c r="A34" s="28" t="s">
        <v>152</v>
      </c>
      <c r="B34" s="10" t="s">
        <v>41</v>
      </c>
      <c r="C34" s="11" t="s">
        <v>10</v>
      </c>
      <c r="D34" s="12" t="s">
        <v>151</v>
      </c>
      <c r="E34" s="13"/>
      <c r="F34" s="26"/>
    </row>
    <row r="35" spans="1:9" x14ac:dyDescent="0.35">
      <c r="A35" s="27" t="s">
        <v>74</v>
      </c>
      <c r="B35" s="27"/>
      <c r="C35" s="27"/>
      <c r="D35" s="27"/>
      <c r="E35" s="27"/>
      <c r="F35" s="27"/>
      <c r="G35" s="14"/>
      <c r="H35" s="14"/>
      <c r="I35" s="14"/>
    </row>
    <row r="36" spans="1:9" ht="87" x14ac:dyDescent="0.35">
      <c r="A36" s="28" t="s">
        <v>75</v>
      </c>
      <c r="B36" s="10" t="s">
        <v>46</v>
      </c>
      <c r="C36" s="11" t="s">
        <v>10</v>
      </c>
      <c r="D36" s="12" t="str">
        <f>IF(C36&lt;&gt;"",IF(C36="No","Please contact the Mechanical Infrastructure Manager",IF(C36="Yes","Please provide details",IF(C36="N/A","",""))),"")</f>
        <v>Please contact the Mechanical Infrastructure Manager</v>
      </c>
      <c r="E36" s="13"/>
      <c r="F36" s="10"/>
    </row>
    <row r="37" spans="1:9" ht="43.5" x14ac:dyDescent="0.35">
      <c r="A37" s="28" t="s">
        <v>76</v>
      </c>
      <c r="B37" s="10" t="s">
        <v>46</v>
      </c>
      <c r="C37" s="11" t="s">
        <v>10</v>
      </c>
      <c r="D37" s="12" t="str">
        <f>IF(C37&lt;&gt;"",IF(C37="No","Please contact the Mechanical Infrastructure Manager",IF(C37="Yes","Please provide details",IF(C37="N/A","",""))),"")</f>
        <v>Please contact the Mechanical Infrastructure Manager</v>
      </c>
      <c r="E37" s="13"/>
      <c r="F37" s="10"/>
    </row>
    <row r="38" spans="1:9" x14ac:dyDescent="0.35">
      <c r="A38" s="27" t="s">
        <v>77</v>
      </c>
      <c r="B38" s="27"/>
      <c r="C38" s="27"/>
      <c r="D38" s="27"/>
      <c r="E38" s="27"/>
      <c r="F38" s="27"/>
      <c r="G38" s="14"/>
      <c r="H38" s="14"/>
      <c r="I38" s="14"/>
    </row>
    <row r="39" spans="1:9" ht="29" x14ac:dyDescent="0.35">
      <c r="A39" s="28" t="s">
        <v>78</v>
      </c>
      <c r="B39" s="10" t="s">
        <v>46</v>
      </c>
      <c r="C39" s="11" t="s">
        <v>10</v>
      </c>
      <c r="D39" s="12" t="str">
        <f>IF(C39&lt;&gt;"",IF(C39="No","Please contact the Portfolio Team",IF(C39="Yes","Please provide details",IF(C39="N/A","",""))),"")</f>
        <v>Please contact the Portfolio Team</v>
      </c>
      <c r="E39" s="13"/>
      <c r="F39" s="10"/>
    </row>
  </sheetData>
  <mergeCells count="1">
    <mergeCell ref="A1:F1"/>
  </mergeCells>
  <conditionalFormatting sqref="C5:C15">
    <cfRule type="expression" dxfId="32" priority="16">
      <formula>C5="N/A"</formula>
    </cfRule>
    <cfRule type="expression" dxfId="31" priority="17">
      <formula>C5="Yes"</formula>
    </cfRule>
    <cfRule type="expression" dxfId="30" priority="18">
      <formula>C5="No"</formula>
    </cfRule>
  </conditionalFormatting>
  <conditionalFormatting sqref="C17:C25">
    <cfRule type="expression" dxfId="29" priority="13">
      <formula>C17="N/A"</formula>
    </cfRule>
    <cfRule type="expression" dxfId="28" priority="14">
      <formula>C17="Yes"</formula>
    </cfRule>
    <cfRule type="expression" dxfId="27" priority="15">
      <formula>C17="No"</formula>
    </cfRule>
  </conditionalFormatting>
  <conditionalFormatting sqref="C27:C31">
    <cfRule type="expression" dxfId="26" priority="10">
      <formula>C27="N/A"</formula>
    </cfRule>
    <cfRule type="expression" dxfId="25" priority="11">
      <formula>C27="Yes"</formula>
    </cfRule>
    <cfRule type="expression" dxfId="24" priority="12">
      <formula>C27="No"</formula>
    </cfRule>
  </conditionalFormatting>
  <conditionalFormatting sqref="C33:C34">
    <cfRule type="expression" dxfId="23" priority="1">
      <formula>C33="N/A"</formula>
    </cfRule>
    <cfRule type="expression" dxfId="22" priority="2">
      <formula>C33="Yes"</formula>
    </cfRule>
    <cfRule type="expression" dxfId="21" priority="3">
      <formula>C33="No"</formula>
    </cfRule>
  </conditionalFormatting>
  <conditionalFormatting sqref="C36:C37">
    <cfRule type="expression" dxfId="20" priority="7">
      <formula>C36="N/A"</formula>
    </cfRule>
    <cfRule type="expression" dxfId="19" priority="8">
      <formula>C36="Yes"</formula>
    </cfRule>
    <cfRule type="expression" dxfId="18" priority="9">
      <formula>C36="No"</formula>
    </cfRule>
  </conditionalFormatting>
  <conditionalFormatting sqref="C39">
    <cfRule type="expression" dxfId="17" priority="4">
      <formula>C39="N/A"</formula>
    </cfRule>
    <cfRule type="expression" dxfId="16" priority="5">
      <formula>C39="Yes"</formula>
    </cfRule>
    <cfRule type="expression" dxfId="15" priority="6">
      <formula>C39="No"</formula>
    </cfRule>
  </conditionalFormatting>
  <dataValidations count="1">
    <dataValidation type="list" allowBlank="1" showInputMessage="1" showErrorMessage="1" sqref="C5:C15 C17:C25 C39 C36:C37 C27:C31 C33:C34" xr:uid="{00000000-0002-0000-0200-000000000000}">
      <formula1>"NO,YES,N/A"</formula1>
    </dataValidation>
  </dataValidations>
  <hyperlinks>
    <hyperlink ref="F33" r:id="rId1" xr:uid="{672AC47F-2114-4518-83BF-839A90591C6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F6"/>
  <sheetViews>
    <sheetView workbookViewId="0">
      <selection activeCell="C5" sqref="C5"/>
    </sheetView>
  </sheetViews>
  <sheetFormatPr defaultRowHeight="14.5" x14ac:dyDescent="0.35"/>
  <cols>
    <col min="1" max="1" width="19.54296875" bestFit="1" customWidth="1"/>
    <col min="2" max="2" width="22.90625" bestFit="1" customWidth="1"/>
    <col min="3" max="3" width="15.08984375" customWidth="1"/>
    <col min="4" max="4" width="25.90625" customWidth="1"/>
    <col min="5" max="5" width="51.08984375" bestFit="1" customWidth="1"/>
    <col min="6" max="6" width="40.453125" customWidth="1"/>
  </cols>
  <sheetData>
    <row r="1" spans="1:6" ht="15" thickTop="1" x14ac:dyDescent="0.35">
      <c r="A1" s="31"/>
      <c r="B1" s="31"/>
      <c r="C1" s="31"/>
      <c r="D1" s="31"/>
      <c r="E1" s="31"/>
      <c r="F1" s="31"/>
    </row>
    <row r="2" spans="1:6" ht="23.5" x14ac:dyDescent="0.55000000000000004">
      <c r="A2" s="4" t="s">
        <v>0</v>
      </c>
      <c r="B2" s="5"/>
      <c r="C2" s="5"/>
      <c r="D2" s="5"/>
      <c r="E2" s="5"/>
      <c r="F2" s="1"/>
    </row>
    <row r="3" spans="1:6" ht="21.5" thickBot="1" x14ac:dyDescent="0.4">
      <c r="A3" s="6" t="s">
        <v>1</v>
      </c>
      <c r="B3" s="6" t="s">
        <v>2</v>
      </c>
      <c r="C3" s="6" t="s">
        <v>3</v>
      </c>
      <c r="D3" s="7"/>
      <c r="E3" s="6" t="s">
        <v>4</v>
      </c>
      <c r="F3" s="6" t="s">
        <v>5</v>
      </c>
    </row>
    <row r="4" spans="1:6" ht="15" thickTop="1" x14ac:dyDescent="0.35">
      <c r="A4" s="9"/>
      <c r="B4" s="9"/>
      <c r="C4" s="9"/>
      <c r="D4" s="9"/>
      <c r="E4" s="9"/>
      <c r="F4" s="9"/>
    </row>
    <row r="5" spans="1:6" ht="43.5" x14ac:dyDescent="0.35">
      <c r="A5" s="10" t="s">
        <v>79</v>
      </c>
      <c r="B5" s="10" t="s">
        <v>41</v>
      </c>
      <c r="C5" s="11" t="s">
        <v>10</v>
      </c>
      <c r="D5" s="12" t="str">
        <f>IF(C5&lt;&gt;"",IF(C5="No","Please provide details",IF(C5="Yes","Please provide details",IF(C5="N/A","",""))),"")</f>
        <v>Please provide details</v>
      </c>
      <c r="E5" s="13"/>
      <c r="F5" s="10"/>
    </row>
    <row r="6" spans="1:6" ht="29" x14ac:dyDescent="0.35">
      <c r="A6" s="10" t="s">
        <v>80</v>
      </c>
      <c r="B6" s="10" t="s">
        <v>41</v>
      </c>
      <c r="C6" s="11" t="s">
        <v>10</v>
      </c>
      <c r="D6" s="12" t="str">
        <f>IF(C6&lt;&gt;"",IF(C6="No","Please provide details",IF(C6="Yes","Please provide details",IF(C6="N/A","",""))),"")</f>
        <v>Please provide details</v>
      </c>
      <c r="E6" s="13"/>
      <c r="F6" s="10"/>
    </row>
  </sheetData>
  <mergeCells count="1">
    <mergeCell ref="A1:F1"/>
  </mergeCells>
  <conditionalFormatting sqref="C5:C6">
    <cfRule type="expression" dxfId="14" priority="1">
      <formula>C5="N/A"</formula>
    </cfRule>
    <cfRule type="expression" dxfId="13" priority="2">
      <formula>C5="Yes"</formula>
    </cfRule>
    <cfRule type="expression" dxfId="12" priority="3">
      <formula>C5="No"</formula>
    </cfRule>
  </conditionalFormatting>
  <dataValidations count="1">
    <dataValidation type="list" allowBlank="1" showInputMessage="1" showErrorMessage="1" sqref="C5:C6" xr:uid="{00000000-0002-0000-0300-000000000000}">
      <formula1>"NO,YES,N/A"</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A33D3-EB1D-47D3-8015-608893E99D00}">
  <sheetPr>
    <tabColor rgb="FF00B050"/>
  </sheetPr>
  <dimension ref="A1:F10"/>
  <sheetViews>
    <sheetView workbookViewId="0">
      <selection activeCell="C5" sqref="C5"/>
    </sheetView>
  </sheetViews>
  <sheetFormatPr defaultRowHeight="14.5" x14ac:dyDescent="0.35"/>
  <cols>
    <col min="1" max="1" width="19.54296875" bestFit="1" customWidth="1"/>
    <col min="2" max="2" width="22.90625" bestFit="1" customWidth="1"/>
    <col min="3" max="3" width="15.08984375" customWidth="1"/>
    <col min="4" max="4" width="25.90625" customWidth="1"/>
    <col min="5" max="5" width="51.08984375" bestFit="1" customWidth="1"/>
    <col min="6" max="6" width="40.453125" customWidth="1"/>
  </cols>
  <sheetData>
    <row r="1" spans="1:6" ht="15" thickTop="1" x14ac:dyDescent="0.35">
      <c r="A1" s="31"/>
      <c r="B1" s="31"/>
      <c r="C1" s="31"/>
      <c r="D1" s="31"/>
      <c r="E1" s="31"/>
      <c r="F1" s="31"/>
    </row>
    <row r="2" spans="1:6" ht="23.5" x14ac:dyDescent="0.55000000000000004">
      <c r="A2" s="4" t="s">
        <v>0</v>
      </c>
      <c r="B2" s="5"/>
      <c r="C2" s="5"/>
      <c r="D2" s="5"/>
      <c r="E2" s="5"/>
      <c r="F2" s="1"/>
    </row>
    <row r="3" spans="1:6" ht="21.5" thickBot="1" x14ac:dyDescent="0.4">
      <c r="A3" s="6" t="s">
        <v>1</v>
      </c>
      <c r="B3" s="6" t="s">
        <v>2</v>
      </c>
      <c r="C3" s="6" t="s">
        <v>3</v>
      </c>
      <c r="D3" s="7"/>
      <c r="E3" s="6" t="s">
        <v>4</v>
      </c>
      <c r="F3" s="6" t="s">
        <v>5</v>
      </c>
    </row>
    <row r="4" spans="1:6" ht="15" thickTop="1" x14ac:dyDescent="0.35">
      <c r="A4" s="9"/>
      <c r="B4" s="9"/>
      <c r="C4" s="9"/>
      <c r="D4" s="9"/>
      <c r="E4" s="9"/>
      <c r="F4" s="9"/>
    </row>
    <row r="5" spans="1:6" x14ac:dyDescent="0.35">
      <c r="A5" s="10" t="s">
        <v>124</v>
      </c>
      <c r="B5" s="10" t="s">
        <v>41</v>
      </c>
      <c r="C5" s="11" t="s">
        <v>10</v>
      </c>
      <c r="D5" s="12" t="str">
        <f>IF(C5&lt;&gt;"",IF(C5="No","Please provide details",IF(C5="Yes","Please provide details",IF(C5="N/A","",""))),"")</f>
        <v>Please provide details</v>
      </c>
      <c r="E5" s="13"/>
      <c r="F5" s="10"/>
    </row>
    <row r="6" spans="1:6" x14ac:dyDescent="0.35">
      <c r="A6" s="10" t="s">
        <v>125</v>
      </c>
      <c r="B6" s="10" t="s">
        <v>41</v>
      </c>
      <c r="C6" s="11" t="s">
        <v>10</v>
      </c>
      <c r="D6" s="12" t="str">
        <f>IF(C6&lt;&gt;"",IF(C6="No","Please provide details",IF(C6="Yes","Please provide details",IF(C6="N/A","",""))),"")</f>
        <v>Please provide details</v>
      </c>
      <c r="E6" s="13"/>
      <c r="F6" s="10"/>
    </row>
    <row r="7" spans="1:6" ht="29" x14ac:dyDescent="0.35">
      <c r="A7" s="10" t="s">
        <v>126</v>
      </c>
      <c r="B7" s="10" t="s">
        <v>41</v>
      </c>
      <c r="C7" s="11" t="s">
        <v>10</v>
      </c>
      <c r="D7" s="12" t="s">
        <v>127</v>
      </c>
      <c r="E7" s="13"/>
      <c r="F7" s="10"/>
    </row>
    <row r="8" spans="1:6" ht="58" x14ac:dyDescent="0.35">
      <c r="A8" s="10" t="s">
        <v>128</v>
      </c>
      <c r="B8" s="10" t="s">
        <v>41</v>
      </c>
      <c r="C8" s="11" t="s">
        <v>10</v>
      </c>
      <c r="D8" s="12" t="s">
        <v>129</v>
      </c>
      <c r="E8" s="13"/>
      <c r="F8" s="10"/>
    </row>
    <row r="9" spans="1:6" ht="116" x14ac:dyDescent="0.35">
      <c r="A9" s="10" t="s">
        <v>130</v>
      </c>
      <c r="B9" s="10" t="s">
        <v>41</v>
      </c>
      <c r="C9" s="11" t="s">
        <v>10</v>
      </c>
      <c r="D9" s="12" t="s">
        <v>131</v>
      </c>
      <c r="E9" s="13"/>
      <c r="F9" s="10"/>
    </row>
    <row r="10" spans="1:6" ht="130.5" x14ac:dyDescent="0.35">
      <c r="A10" s="10" t="s">
        <v>132</v>
      </c>
      <c r="B10" s="10" t="s">
        <v>41</v>
      </c>
      <c r="C10" s="11" t="s">
        <v>10</v>
      </c>
      <c r="D10" s="12" t="s">
        <v>133</v>
      </c>
      <c r="E10" s="13"/>
      <c r="F10" s="10"/>
    </row>
  </sheetData>
  <mergeCells count="1">
    <mergeCell ref="A1:F1"/>
  </mergeCells>
  <conditionalFormatting sqref="C5:C10">
    <cfRule type="expression" dxfId="11" priority="1">
      <formula>C5="N/A"</formula>
    </cfRule>
    <cfRule type="expression" dxfId="10" priority="2">
      <formula>C5="Yes"</formula>
    </cfRule>
    <cfRule type="expression" dxfId="9" priority="3">
      <formula>C5="No"</formula>
    </cfRule>
  </conditionalFormatting>
  <dataValidations count="1">
    <dataValidation type="list" allowBlank="1" showInputMessage="1" showErrorMessage="1" sqref="C5:C10" xr:uid="{57BFF164-144F-4A02-94C8-F5ACAA7CBEFA}">
      <formula1>"NO,YES,N/A"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J29"/>
  <sheetViews>
    <sheetView showGridLines="0" zoomScale="85" zoomScaleNormal="85" workbookViewId="0">
      <selection activeCell="C5" sqref="C5"/>
    </sheetView>
  </sheetViews>
  <sheetFormatPr defaultColWidth="8.90625" defaultRowHeight="14.5" x14ac:dyDescent="0.35"/>
  <cols>
    <col min="1" max="1" width="61.453125" style="3" customWidth="1"/>
    <col min="2" max="2" width="23.6328125" style="3" bestFit="1" customWidth="1"/>
    <col min="3" max="3" width="16.36328125" style="3" customWidth="1"/>
    <col min="4" max="4" width="21.6328125" style="3" customWidth="1"/>
    <col min="5" max="5" width="59" style="3" customWidth="1"/>
    <col min="6" max="6" width="78.36328125" style="3" customWidth="1"/>
    <col min="7" max="7" width="26.6328125" style="3" hidden="1" customWidth="1"/>
    <col min="8" max="8" width="36" style="3" hidden="1" customWidth="1"/>
    <col min="9" max="9" width="15.6328125" style="3" hidden="1" customWidth="1"/>
    <col min="10" max="10" width="0" style="3" hidden="1" customWidth="1"/>
    <col min="11" max="16384" width="8.90625" style="3"/>
  </cols>
  <sheetData>
    <row r="1" spans="1:10" ht="15" thickTop="1" x14ac:dyDescent="0.35">
      <c r="A1" s="31"/>
      <c r="B1" s="31"/>
      <c r="C1" s="31"/>
      <c r="D1" s="31"/>
      <c r="E1" s="31"/>
      <c r="F1" s="31"/>
      <c r="G1" s="1"/>
      <c r="H1" s="1"/>
      <c r="I1" s="2"/>
      <c r="J1" s="2"/>
    </row>
    <row r="2" spans="1:10" ht="23.5" x14ac:dyDescent="0.55000000000000004">
      <c r="A2" s="4" t="s">
        <v>0</v>
      </c>
      <c r="B2" s="5"/>
      <c r="C2" s="25"/>
      <c r="D2" s="1"/>
      <c r="E2" s="1"/>
      <c r="F2" s="1"/>
      <c r="G2" s="1"/>
      <c r="H2" s="1"/>
      <c r="I2" s="2"/>
      <c r="J2" s="2"/>
    </row>
    <row r="3" spans="1:10" s="8" customFormat="1" ht="21.5" thickBot="1" x14ac:dyDescent="0.4">
      <c r="A3" s="6" t="s">
        <v>1</v>
      </c>
      <c r="B3" s="6" t="s">
        <v>2</v>
      </c>
      <c r="C3" s="6" t="s">
        <v>3</v>
      </c>
      <c r="D3" s="7"/>
      <c r="E3" s="6" t="s">
        <v>39</v>
      </c>
      <c r="F3" s="6" t="s">
        <v>5</v>
      </c>
      <c r="G3" s="6" t="s">
        <v>6</v>
      </c>
      <c r="H3" s="6" t="s">
        <v>7</v>
      </c>
      <c r="I3" s="6" t="s">
        <v>8</v>
      </c>
    </row>
    <row r="4" spans="1:10" ht="15" thickTop="1" x14ac:dyDescent="0.35">
      <c r="A4" s="9"/>
      <c r="B4" s="9"/>
      <c r="C4" s="9"/>
      <c r="D4" s="9"/>
      <c r="E4" s="9"/>
      <c r="F4" s="9"/>
      <c r="G4" s="9"/>
      <c r="H4" s="9"/>
      <c r="I4" s="9"/>
    </row>
    <row r="5" spans="1:10" ht="63" customHeight="1" x14ac:dyDescent="0.35">
      <c r="A5" s="10" t="s">
        <v>81</v>
      </c>
      <c r="B5" s="10" t="s">
        <v>41</v>
      </c>
      <c r="C5" s="11" t="s">
        <v>10</v>
      </c>
      <c r="D5" s="12" t="str">
        <f>IF(C5&lt;&gt;"",IF(C5="No","Please contact Operational Technology",IF(C5="Yes","Please provide details",IF(C5="N/A","",""))),"")</f>
        <v>Please contact Operational Technology</v>
      </c>
      <c r="E5" s="13"/>
      <c r="F5" s="10" t="s">
        <v>82</v>
      </c>
      <c r="G5" s="14" t="s">
        <v>11</v>
      </c>
      <c r="H5" s="14" t="s">
        <v>12</v>
      </c>
      <c r="I5" s="14" t="s">
        <v>13</v>
      </c>
    </row>
    <row r="6" spans="1:10" ht="29" x14ac:dyDescent="0.35">
      <c r="A6" s="10" t="s">
        <v>83</v>
      </c>
      <c r="B6" s="10" t="s">
        <v>41</v>
      </c>
      <c r="C6" s="11" t="s">
        <v>10</v>
      </c>
      <c r="D6" s="12" t="str">
        <f>IF(C6&lt;&gt;"",IF(C6="No","Please provide details",IF(C6="Yes","Please provide details",IF(C6="N/A","",""))),"")</f>
        <v>Please provide details</v>
      </c>
      <c r="E6" s="13"/>
      <c r="F6" s="10"/>
      <c r="G6" s="14" t="s">
        <v>15</v>
      </c>
      <c r="H6" s="14" t="s">
        <v>16</v>
      </c>
      <c r="I6" s="14" t="s">
        <v>13</v>
      </c>
    </row>
    <row r="7" spans="1:10" ht="29" x14ac:dyDescent="0.35">
      <c r="A7" s="10" t="s">
        <v>84</v>
      </c>
      <c r="B7" s="10" t="s">
        <v>41</v>
      </c>
      <c r="C7" s="11" t="s">
        <v>10</v>
      </c>
      <c r="D7" s="12" t="str">
        <f>IF(C7&lt;&gt;"",IF(C7="No","Please provide details",IF(C7="Yes","Please provide details",IF(C7="N/A","",""))),"")</f>
        <v>Please provide details</v>
      </c>
      <c r="E7" s="13"/>
      <c r="F7" s="10"/>
    </row>
    <row r="8" spans="1:10" ht="72.5" x14ac:dyDescent="0.35">
      <c r="A8" s="10" t="s">
        <v>85</v>
      </c>
      <c r="B8" s="10" t="s">
        <v>41</v>
      </c>
      <c r="C8" s="11" t="s">
        <v>10</v>
      </c>
      <c r="D8" s="12" t="str">
        <f>IF(C8&lt;&gt;"",IF(C8="No","Please provide details",IF(C8="Yes","Please provide details",IF(C8="N/A","",""))),"")</f>
        <v>Please provide details</v>
      </c>
      <c r="E8" s="13"/>
      <c r="F8" s="10"/>
    </row>
    <row r="9" spans="1:10" ht="29" x14ac:dyDescent="0.35">
      <c r="A9" s="10" t="s">
        <v>86</v>
      </c>
      <c r="B9" s="10" t="s">
        <v>41</v>
      </c>
      <c r="C9" s="11" t="s">
        <v>10</v>
      </c>
      <c r="D9" s="12" t="str">
        <f t="shared" ref="D9:D19" si="0">IF(C9&lt;&gt;"",IF(C9="No","Please contact Operational Technology",IF(C9="Yes","Please provide details",IF(C9="N/A","",""))),"")</f>
        <v>Please contact Operational Technology</v>
      </c>
      <c r="E9" s="13"/>
      <c r="F9" s="10"/>
    </row>
    <row r="10" spans="1:10" ht="29" x14ac:dyDescent="0.35">
      <c r="A10" s="10" t="s">
        <v>87</v>
      </c>
      <c r="B10" s="10" t="s">
        <v>41</v>
      </c>
      <c r="C10" s="11" t="s">
        <v>10</v>
      </c>
      <c r="D10" s="12" t="str">
        <f>IF(C10&lt;&gt;"",IF(C10="No","Please provide details",IF(C10="Yes","Please provide details",IF(C10="N/A","",""))),"")</f>
        <v>Please provide details</v>
      </c>
      <c r="E10" s="13"/>
      <c r="F10" s="10"/>
    </row>
    <row r="11" spans="1:10" ht="29" x14ac:dyDescent="0.35">
      <c r="A11" s="10" t="s">
        <v>88</v>
      </c>
      <c r="B11" s="10" t="s">
        <v>41</v>
      </c>
      <c r="C11" s="11" t="s">
        <v>10</v>
      </c>
      <c r="D11" s="12" t="str">
        <f t="shared" si="0"/>
        <v>Please contact Operational Technology</v>
      </c>
      <c r="E11" s="13"/>
      <c r="F11" s="10"/>
    </row>
    <row r="12" spans="1:10" ht="29" x14ac:dyDescent="0.35">
      <c r="A12" s="10" t="s">
        <v>89</v>
      </c>
      <c r="B12" s="10" t="s">
        <v>41</v>
      </c>
      <c r="C12" s="11" t="s">
        <v>10</v>
      </c>
      <c r="D12" s="12" t="str">
        <f>IF(C12&lt;&gt;"",IF(C12="No","Please provide details",IF(C12="Yes","Please provide details",IF(C12="N/A","",""))),"")</f>
        <v>Please provide details</v>
      </c>
      <c r="E12" s="13"/>
      <c r="F12" s="10"/>
    </row>
    <row r="13" spans="1:10" ht="29" x14ac:dyDescent="0.35">
      <c r="A13" s="10" t="s">
        <v>90</v>
      </c>
      <c r="B13" s="10" t="s">
        <v>41</v>
      </c>
      <c r="C13" s="11" t="s">
        <v>10</v>
      </c>
      <c r="D13" s="12" t="str">
        <f t="shared" si="0"/>
        <v>Please contact Operational Technology</v>
      </c>
      <c r="E13" s="13"/>
      <c r="F13" s="10"/>
    </row>
    <row r="14" spans="1:10" ht="29" x14ac:dyDescent="0.35">
      <c r="A14" s="10" t="s">
        <v>91</v>
      </c>
      <c r="B14" s="10" t="s">
        <v>41</v>
      </c>
      <c r="C14" s="11" t="s">
        <v>10</v>
      </c>
      <c r="D14" s="12" t="str">
        <f t="shared" si="0"/>
        <v>Please contact Operational Technology</v>
      </c>
      <c r="E14" s="13"/>
      <c r="F14" s="10"/>
    </row>
    <row r="15" spans="1:10" ht="29" x14ac:dyDescent="0.35">
      <c r="A15" s="10" t="s">
        <v>92</v>
      </c>
      <c r="B15" s="10" t="s">
        <v>41</v>
      </c>
      <c r="C15" s="11" t="s">
        <v>10</v>
      </c>
      <c r="D15" s="12" t="str">
        <f t="shared" si="0"/>
        <v>Please contact Operational Technology</v>
      </c>
      <c r="E15" s="13"/>
      <c r="F15" s="10"/>
    </row>
    <row r="16" spans="1:10" ht="29" x14ac:dyDescent="0.35">
      <c r="A16" s="10" t="s">
        <v>93</v>
      </c>
      <c r="B16" s="10" t="s">
        <v>41</v>
      </c>
      <c r="C16" s="11" t="s">
        <v>10</v>
      </c>
      <c r="D16" s="12" t="str">
        <f t="shared" si="0"/>
        <v>Please contact Operational Technology</v>
      </c>
      <c r="E16" s="13"/>
      <c r="F16" s="10"/>
    </row>
    <row r="17" spans="1:9" ht="116" x14ac:dyDescent="0.35">
      <c r="A17" s="10" t="s">
        <v>94</v>
      </c>
      <c r="B17" s="10" t="s">
        <v>41</v>
      </c>
      <c r="C17" s="11" t="s">
        <v>10</v>
      </c>
      <c r="D17" s="12" t="str">
        <f t="shared" si="0"/>
        <v>Please contact Operational Technology</v>
      </c>
      <c r="E17" s="13"/>
      <c r="F17" s="10" t="s">
        <v>95</v>
      </c>
    </row>
    <row r="18" spans="1:9" ht="317.25" customHeight="1" x14ac:dyDescent="0.35">
      <c r="A18" s="10" t="s">
        <v>96</v>
      </c>
      <c r="B18" s="10" t="s">
        <v>41</v>
      </c>
      <c r="C18" s="11" t="s">
        <v>10</v>
      </c>
      <c r="D18" s="12" t="str">
        <f t="shared" si="0"/>
        <v>Please contact Operational Technology</v>
      </c>
      <c r="E18" s="13"/>
      <c r="F18" s="10" t="s">
        <v>97</v>
      </c>
    </row>
    <row r="19" spans="1:9" ht="84.65" customHeight="1" x14ac:dyDescent="0.35">
      <c r="A19" s="10" t="s">
        <v>98</v>
      </c>
      <c r="B19" s="10" t="s">
        <v>41</v>
      </c>
      <c r="C19" s="11" t="s">
        <v>10</v>
      </c>
      <c r="D19" s="12" t="str">
        <f t="shared" si="0"/>
        <v>Please contact Operational Technology</v>
      </c>
      <c r="E19" s="13"/>
      <c r="F19" s="10" t="s">
        <v>99</v>
      </c>
    </row>
    <row r="20" spans="1:9" x14ac:dyDescent="0.35">
      <c r="A20" s="27" t="s">
        <v>100</v>
      </c>
      <c r="B20" s="27"/>
      <c r="C20" s="27"/>
      <c r="D20" s="27"/>
      <c r="E20" s="27"/>
      <c r="F20" s="27"/>
      <c r="G20" s="14"/>
      <c r="H20" s="14"/>
      <c r="I20" s="14"/>
    </row>
    <row r="21" spans="1:9" ht="29" x14ac:dyDescent="0.35">
      <c r="A21" s="10" t="s">
        <v>101</v>
      </c>
      <c r="B21" s="10" t="s">
        <v>41</v>
      </c>
      <c r="C21" s="11" t="s">
        <v>10</v>
      </c>
      <c r="D21" s="12" t="str">
        <f t="shared" ref="D21:D29" si="1">IF(C21&lt;&gt;"",IF(C21="No","Please contact Operational Technology",IF(C21="Yes","Please provide details",IF(C21="N/A","",""))),"")</f>
        <v>Please contact Operational Technology</v>
      </c>
      <c r="E21" s="13"/>
      <c r="F21" s="10" t="s">
        <v>102</v>
      </c>
    </row>
    <row r="22" spans="1:9" ht="29" x14ac:dyDescent="0.35">
      <c r="A22" s="10" t="s">
        <v>103</v>
      </c>
      <c r="B22" s="10" t="s">
        <v>41</v>
      </c>
      <c r="C22" s="11" t="s">
        <v>10</v>
      </c>
      <c r="D22" s="12" t="str">
        <f t="shared" si="1"/>
        <v>Please contact Operational Technology</v>
      </c>
      <c r="E22" s="13"/>
      <c r="F22" s="10" t="s">
        <v>104</v>
      </c>
    </row>
    <row r="23" spans="1:9" ht="29" x14ac:dyDescent="0.35">
      <c r="A23" s="10" t="s">
        <v>105</v>
      </c>
      <c r="B23" s="10" t="s">
        <v>41</v>
      </c>
      <c r="C23" s="11" t="s">
        <v>10</v>
      </c>
      <c r="D23" s="12" t="str">
        <f t="shared" si="1"/>
        <v>Please contact Operational Technology</v>
      </c>
      <c r="E23" s="13"/>
      <c r="F23" s="10" t="s">
        <v>104</v>
      </c>
    </row>
    <row r="24" spans="1:9" ht="29" x14ac:dyDescent="0.35">
      <c r="A24" s="10" t="s">
        <v>106</v>
      </c>
      <c r="B24" s="10" t="s">
        <v>41</v>
      </c>
      <c r="C24" s="11" t="s">
        <v>10</v>
      </c>
      <c r="D24" s="12" t="str">
        <f>IF(C24&lt;&gt;"",IF(C24="No","Please contact Operational Technology",IF(C24="Yes","Please provide details",IF(C24="N/A","",""))),"")</f>
        <v>Please contact Operational Technology</v>
      </c>
      <c r="E24" s="13"/>
      <c r="F24" s="10" t="s">
        <v>104</v>
      </c>
    </row>
    <row r="25" spans="1:9" ht="43.5" x14ac:dyDescent="0.35">
      <c r="A25" s="10" t="s">
        <v>107</v>
      </c>
      <c r="B25" s="10" t="s">
        <v>41</v>
      </c>
      <c r="C25" s="11" t="s">
        <v>10</v>
      </c>
      <c r="D25" s="12" t="str">
        <f>IF(C25&lt;&gt;"",IF(C25="No","Please contact Leasing",IF(C25="Yes","Please provide details",IF(C25="N/A","",""))),"")</f>
        <v>Please contact Leasing</v>
      </c>
      <c r="E25" s="13"/>
      <c r="F25" s="10" t="s">
        <v>108</v>
      </c>
    </row>
    <row r="26" spans="1:9" ht="29" x14ac:dyDescent="0.35">
      <c r="A26" s="10" t="s">
        <v>109</v>
      </c>
      <c r="B26" s="10" t="s">
        <v>41</v>
      </c>
      <c r="C26" s="11" t="s">
        <v>10</v>
      </c>
      <c r="D26" s="12" t="str">
        <f t="shared" si="1"/>
        <v>Please contact Operational Technology</v>
      </c>
      <c r="E26" s="13"/>
      <c r="F26" s="10" t="s">
        <v>110</v>
      </c>
    </row>
    <row r="27" spans="1:9" ht="29" x14ac:dyDescent="0.35">
      <c r="A27" s="10" t="s">
        <v>111</v>
      </c>
      <c r="B27" s="10" t="s">
        <v>41</v>
      </c>
      <c r="C27" s="11" t="s">
        <v>10</v>
      </c>
      <c r="D27" s="12" t="str">
        <f t="shared" si="1"/>
        <v>Please contact Operational Technology</v>
      </c>
      <c r="E27" s="13"/>
      <c r="F27" s="10"/>
    </row>
    <row r="28" spans="1:9" ht="29" x14ac:dyDescent="0.35">
      <c r="A28" s="10" t="s">
        <v>112</v>
      </c>
      <c r="B28" s="10" t="s">
        <v>41</v>
      </c>
      <c r="C28" s="11" t="s">
        <v>10</v>
      </c>
      <c r="D28" s="12" t="str">
        <f t="shared" si="1"/>
        <v>Please contact Operational Technology</v>
      </c>
      <c r="E28" s="13"/>
      <c r="F28" s="10" t="s">
        <v>113</v>
      </c>
    </row>
    <row r="29" spans="1:9" ht="29" x14ac:dyDescent="0.35">
      <c r="A29" s="10" t="s">
        <v>114</v>
      </c>
      <c r="B29" s="10" t="s">
        <v>41</v>
      </c>
      <c r="C29" s="11" t="s">
        <v>10</v>
      </c>
      <c r="D29" s="12" t="str">
        <f t="shared" si="1"/>
        <v>Please contact Operational Technology</v>
      </c>
      <c r="E29" s="13"/>
      <c r="F29" s="10" t="s">
        <v>115</v>
      </c>
    </row>
  </sheetData>
  <autoFilter ref="A3:J29" xr:uid="{00000000-0009-0000-0000-000004000000}"/>
  <mergeCells count="1">
    <mergeCell ref="A1:F1"/>
  </mergeCells>
  <conditionalFormatting sqref="C5:C19 C21:C29">
    <cfRule type="expression" dxfId="8" priority="1">
      <formula>C5="N/A"</formula>
    </cfRule>
    <cfRule type="expression" dxfId="7" priority="2">
      <formula>C5="Yes"</formula>
    </cfRule>
    <cfRule type="expression" dxfId="6" priority="3">
      <formula>C5="No"</formula>
    </cfRule>
  </conditionalFormatting>
  <dataValidations count="1">
    <dataValidation type="list" allowBlank="1" showInputMessage="1" showErrorMessage="1" sqref="C5:C19 C21:C29" xr:uid="{00000000-0002-0000-0400-000000000000}">
      <formula1>"NO,YES,N/A"</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E7F78-7350-45B8-9F09-83B299834988}">
  <sheetPr>
    <tabColor rgb="FF00B050"/>
  </sheetPr>
  <dimension ref="A1:J20"/>
  <sheetViews>
    <sheetView showGridLines="0" zoomScale="85" zoomScaleNormal="85" workbookViewId="0">
      <selection activeCell="C5" sqref="C5"/>
    </sheetView>
  </sheetViews>
  <sheetFormatPr defaultColWidth="8.90625" defaultRowHeight="14.5" x14ac:dyDescent="0.35"/>
  <cols>
    <col min="1" max="1" width="61.453125" style="3" customWidth="1"/>
    <col min="2" max="2" width="23.6328125" style="3" bestFit="1" customWidth="1"/>
    <col min="3" max="3" width="16.36328125" style="3" customWidth="1"/>
    <col min="4" max="4" width="21.6328125" style="3" customWidth="1"/>
    <col min="5" max="5" width="59" style="3" customWidth="1"/>
    <col min="6" max="6" width="78.36328125" style="3" customWidth="1"/>
    <col min="7" max="7" width="26.6328125" style="3" hidden="1" customWidth="1"/>
    <col min="8" max="8" width="36" style="3" hidden="1" customWidth="1"/>
    <col min="9" max="9" width="15.6328125" style="3" hidden="1" customWidth="1"/>
    <col min="10" max="10" width="0" style="3" hidden="1" customWidth="1"/>
    <col min="11" max="16384" width="8.90625" style="3"/>
  </cols>
  <sheetData>
    <row r="1" spans="1:10" ht="15" thickTop="1" x14ac:dyDescent="0.35">
      <c r="A1" s="31"/>
      <c r="B1" s="31"/>
      <c r="C1" s="31"/>
      <c r="D1" s="31"/>
      <c r="E1" s="31"/>
      <c r="F1" s="31"/>
      <c r="G1" s="1"/>
      <c r="H1" s="1"/>
      <c r="I1" s="2"/>
      <c r="J1" s="2"/>
    </row>
    <row r="2" spans="1:10" ht="23.5" x14ac:dyDescent="0.55000000000000004">
      <c r="A2" s="4" t="s">
        <v>0</v>
      </c>
      <c r="B2" s="5"/>
      <c r="C2" s="25"/>
      <c r="D2" s="1"/>
      <c r="E2" s="1"/>
      <c r="F2" s="1"/>
      <c r="G2" s="1"/>
      <c r="H2" s="1"/>
      <c r="I2" s="2"/>
      <c r="J2" s="2"/>
    </row>
    <row r="3" spans="1:10" s="8" customFormat="1" ht="21.5" thickBot="1" x14ac:dyDescent="0.4">
      <c r="A3" s="6" t="s">
        <v>1</v>
      </c>
      <c r="B3" s="6" t="s">
        <v>2</v>
      </c>
      <c r="C3" s="6" t="s">
        <v>3</v>
      </c>
      <c r="D3" s="7"/>
      <c r="E3" s="6" t="s">
        <v>39</v>
      </c>
      <c r="F3" s="6" t="s">
        <v>5</v>
      </c>
      <c r="G3" s="6" t="s">
        <v>6</v>
      </c>
      <c r="H3" s="6" t="s">
        <v>7</v>
      </c>
      <c r="I3" s="6" t="s">
        <v>8</v>
      </c>
    </row>
    <row r="4" spans="1:10" ht="15" thickTop="1" x14ac:dyDescent="0.35">
      <c r="A4" s="9"/>
      <c r="B4" s="9"/>
      <c r="C4" s="9"/>
      <c r="D4" s="9"/>
      <c r="E4" s="9"/>
      <c r="F4" s="9"/>
      <c r="G4" s="9"/>
      <c r="H4" s="9"/>
      <c r="I4" s="9"/>
    </row>
    <row r="5" spans="1:10" ht="63" customHeight="1" x14ac:dyDescent="0.35">
      <c r="A5" s="10" t="s">
        <v>134</v>
      </c>
      <c r="B5" s="10" t="s">
        <v>41</v>
      </c>
      <c r="C5" s="11" t="s">
        <v>10</v>
      </c>
      <c r="D5" s="12" t="str">
        <f>IF(C5&lt;&gt;"",IF(C5="No","Please contact Operational Technology",IF(C5="Yes","Please provide details",IF(C5="N/A","",""))),"")</f>
        <v>Please contact Operational Technology</v>
      </c>
      <c r="E5" s="13"/>
      <c r="F5" s="10" t="s">
        <v>82</v>
      </c>
      <c r="G5" s="14" t="s">
        <v>11</v>
      </c>
      <c r="H5" s="14" t="s">
        <v>12</v>
      </c>
      <c r="I5" s="14" t="s">
        <v>13</v>
      </c>
    </row>
    <row r="6" spans="1:10" ht="29" x14ac:dyDescent="0.35">
      <c r="A6" s="10" t="s">
        <v>135</v>
      </c>
      <c r="B6" s="10" t="s">
        <v>41</v>
      </c>
      <c r="C6" s="11" t="s">
        <v>10</v>
      </c>
      <c r="D6" s="12" t="str">
        <f>IF(C6&lt;&gt;"",IF(C6="No","Please provide details",IF(C6="Yes","Please provide details",IF(C6="N/A","",""))),"")</f>
        <v>Please provide details</v>
      </c>
      <c r="E6" s="13"/>
      <c r="F6" s="10"/>
      <c r="G6" s="14" t="s">
        <v>15</v>
      </c>
      <c r="H6" s="14" t="s">
        <v>16</v>
      </c>
      <c r="I6" s="14" t="s">
        <v>13</v>
      </c>
    </row>
    <row r="7" spans="1:10" ht="29" x14ac:dyDescent="0.35">
      <c r="A7" s="10" t="s">
        <v>136</v>
      </c>
      <c r="B7" s="10" t="s">
        <v>41</v>
      </c>
      <c r="C7" s="11" t="s">
        <v>10</v>
      </c>
      <c r="D7" s="12" t="str">
        <f>IF(C7&lt;&gt;"",IF(C7="No","Please provide details",IF(C7="Yes","Please provide details",IF(C7="N/A","",""))),"")</f>
        <v>Please provide details</v>
      </c>
      <c r="E7" s="13"/>
      <c r="F7" s="10"/>
    </row>
    <row r="8" spans="1:10" ht="29" x14ac:dyDescent="0.35">
      <c r="A8" s="10" t="s">
        <v>137</v>
      </c>
      <c r="B8" s="10" t="s">
        <v>41</v>
      </c>
      <c r="C8" s="11" t="s">
        <v>10</v>
      </c>
      <c r="D8" s="12" t="str">
        <f>IF(C8&lt;&gt;"",IF(C8="No","Please provide details",IF(C8="Yes","Please provide details",IF(C8="N/A","",""))),"")</f>
        <v>Please provide details</v>
      </c>
      <c r="E8" s="13"/>
      <c r="F8" s="10"/>
    </row>
    <row r="9" spans="1:10" ht="29" x14ac:dyDescent="0.35">
      <c r="A9" s="10" t="s">
        <v>138</v>
      </c>
      <c r="B9" s="10" t="s">
        <v>41</v>
      </c>
      <c r="C9" s="11" t="s">
        <v>10</v>
      </c>
      <c r="D9" s="12" t="str">
        <f t="shared" ref="D9" si="0">IF(C9&lt;&gt;"",IF(C9="No","Please contact Operational Technology",IF(C9="Yes","Please provide details",IF(C9="N/A","",""))),"")</f>
        <v>Please contact Operational Technology</v>
      </c>
      <c r="E9" s="13"/>
      <c r="F9" s="10"/>
    </row>
    <row r="10" spans="1:10" x14ac:dyDescent="0.35">
      <c r="A10" s="10" t="s">
        <v>139</v>
      </c>
      <c r="B10" s="10" t="s">
        <v>41</v>
      </c>
      <c r="C10" s="11" t="s">
        <v>10</v>
      </c>
      <c r="D10" s="12" t="str">
        <f>IF(C10&lt;&gt;"",IF(C10="No","Please provide details",IF(C10="Yes","Please provide details",IF(C10="N/A","",""))),"")</f>
        <v>Please provide details</v>
      </c>
      <c r="E10" s="13"/>
      <c r="F10" s="10"/>
    </row>
    <row r="11" spans="1:10" x14ac:dyDescent="0.35">
      <c r="A11" s="27" t="s">
        <v>100</v>
      </c>
      <c r="B11" s="27"/>
      <c r="C11" s="27"/>
      <c r="D11" s="27"/>
      <c r="E11" s="27"/>
      <c r="F11" s="27"/>
      <c r="G11" s="14"/>
      <c r="H11" s="14"/>
      <c r="I11" s="14"/>
    </row>
    <row r="12" spans="1:10" ht="29" x14ac:dyDescent="0.35">
      <c r="A12" s="10" t="s">
        <v>140</v>
      </c>
      <c r="B12" s="10" t="s">
        <v>41</v>
      </c>
      <c r="C12" s="11" t="s">
        <v>10</v>
      </c>
      <c r="D12" s="12" t="str">
        <f t="shared" ref="D12:D20" si="1">IF(C12&lt;&gt;"",IF(C12="No","Please contact Operational Technology",IF(C12="Yes","Please provide details",IF(C12="N/A","",""))),"")</f>
        <v>Please contact Operational Technology</v>
      </c>
      <c r="E12" s="13"/>
      <c r="F12" s="10" t="s">
        <v>102</v>
      </c>
    </row>
    <row r="13" spans="1:10" ht="29" x14ac:dyDescent="0.35">
      <c r="A13" s="10" t="s">
        <v>141</v>
      </c>
      <c r="B13" s="10" t="s">
        <v>41</v>
      </c>
      <c r="C13" s="11" t="s">
        <v>10</v>
      </c>
      <c r="D13" s="12" t="str">
        <f t="shared" si="1"/>
        <v>Please contact Operational Technology</v>
      </c>
      <c r="E13" s="13"/>
      <c r="F13" s="10" t="s">
        <v>104</v>
      </c>
    </row>
    <row r="14" spans="1:10" ht="29" x14ac:dyDescent="0.35">
      <c r="A14" s="10" t="s">
        <v>142</v>
      </c>
      <c r="B14" s="10" t="s">
        <v>41</v>
      </c>
      <c r="C14" s="11" t="s">
        <v>10</v>
      </c>
      <c r="D14" s="12" t="str">
        <f t="shared" si="1"/>
        <v>Please contact Operational Technology</v>
      </c>
      <c r="E14" s="13"/>
      <c r="F14" s="10" t="s">
        <v>104</v>
      </c>
    </row>
    <row r="15" spans="1:10" ht="29" x14ac:dyDescent="0.35">
      <c r="A15" s="10" t="s">
        <v>143</v>
      </c>
      <c r="B15" s="10" t="s">
        <v>41</v>
      </c>
      <c r="C15" s="11" t="s">
        <v>10</v>
      </c>
      <c r="D15" s="12" t="str">
        <f>IF(C15&lt;&gt;"",IF(C15="No","Please contact Operational Technology",IF(C15="Yes","Please provide details",IF(C15="N/A","",""))),"")</f>
        <v>Please contact Operational Technology</v>
      </c>
      <c r="E15" s="13"/>
      <c r="F15" s="10" t="s">
        <v>104</v>
      </c>
    </row>
    <row r="16" spans="1:10" ht="43.5" x14ac:dyDescent="0.35">
      <c r="A16" s="10" t="s">
        <v>107</v>
      </c>
      <c r="B16" s="10" t="s">
        <v>41</v>
      </c>
      <c r="C16" s="11" t="s">
        <v>10</v>
      </c>
      <c r="D16" s="12" t="str">
        <f>IF(C16&lt;&gt;"",IF(C16="No","Please contact Leasing",IF(C16="Yes","Please provide details",IF(C16="N/A","",""))),"")</f>
        <v>Please contact Leasing</v>
      </c>
      <c r="E16" s="13"/>
      <c r="F16" s="10" t="s">
        <v>108</v>
      </c>
    </row>
    <row r="17" spans="1:6" ht="29" x14ac:dyDescent="0.35">
      <c r="A17" s="10" t="s">
        <v>144</v>
      </c>
      <c r="B17" s="10" t="s">
        <v>41</v>
      </c>
      <c r="C17" s="11" t="s">
        <v>10</v>
      </c>
      <c r="D17" s="12" t="str">
        <f t="shared" si="1"/>
        <v>Please contact Operational Technology</v>
      </c>
      <c r="E17" s="13"/>
      <c r="F17" s="10" t="s">
        <v>110</v>
      </c>
    </row>
    <row r="18" spans="1:6" ht="29" x14ac:dyDescent="0.35">
      <c r="A18" s="10" t="s">
        <v>145</v>
      </c>
      <c r="B18" s="10" t="s">
        <v>41</v>
      </c>
      <c r="C18" s="11" t="s">
        <v>10</v>
      </c>
      <c r="D18" s="12" t="str">
        <f t="shared" si="1"/>
        <v>Please contact Operational Technology</v>
      </c>
      <c r="E18" s="13"/>
      <c r="F18" s="10"/>
    </row>
    <row r="19" spans="1:6" ht="29" x14ac:dyDescent="0.35">
      <c r="A19" s="10" t="s">
        <v>146</v>
      </c>
      <c r="B19" s="10" t="s">
        <v>41</v>
      </c>
      <c r="C19" s="11" t="s">
        <v>10</v>
      </c>
      <c r="D19" s="12" t="str">
        <f t="shared" si="1"/>
        <v>Please contact Operational Technology</v>
      </c>
      <c r="E19" s="13"/>
      <c r="F19" s="10" t="s">
        <v>113</v>
      </c>
    </row>
    <row r="20" spans="1:6" ht="29" x14ac:dyDescent="0.35">
      <c r="A20" s="10" t="s">
        <v>147</v>
      </c>
      <c r="B20" s="10" t="s">
        <v>41</v>
      </c>
      <c r="C20" s="11" t="s">
        <v>10</v>
      </c>
      <c r="D20" s="12" t="str">
        <f t="shared" si="1"/>
        <v>Please contact Operational Technology</v>
      </c>
      <c r="E20" s="13"/>
      <c r="F20" s="10" t="s">
        <v>115</v>
      </c>
    </row>
  </sheetData>
  <autoFilter ref="A3:J20" xr:uid="{00000000-0009-0000-0000-000004000000}"/>
  <mergeCells count="1">
    <mergeCell ref="A1:F1"/>
  </mergeCells>
  <conditionalFormatting sqref="C5:C10 C12:C20">
    <cfRule type="expression" dxfId="5" priority="1">
      <formula>C5="N/A"</formula>
    </cfRule>
    <cfRule type="expression" dxfId="4" priority="2">
      <formula>C5="Yes"</formula>
    </cfRule>
    <cfRule type="expression" dxfId="3" priority="3">
      <formula>C5="No"</formula>
    </cfRule>
  </conditionalFormatting>
  <dataValidations count="1">
    <dataValidation type="list" allowBlank="1" showInputMessage="1" showErrorMessage="1" sqref="C5:C10 C12:C20" xr:uid="{3F0CA2F4-617B-4810-A3F5-4106EA3A453C}">
      <formula1>"NO,YES,N/A"</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J9"/>
  <sheetViews>
    <sheetView showGridLines="0" workbookViewId="0">
      <selection activeCell="C5" sqref="C5"/>
    </sheetView>
  </sheetViews>
  <sheetFormatPr defaultColWidth="8.90625" defaultRowHeight="14.5" x14ac:dyDescent="0.35"/>
  <cols>
    <col min="1" max="1" width="61.453125" style="3" bestFit="1" customWidth="1"/>
    <col min="2" max="2" width="23.6328125" style="3" bestFit="1" customWidth="1"/>
    <col min="3" max="3" width="16.36328125" style="3" customWidth="1"/>
    <col min="4" max="4" width="21.6328125" style="3" customWidth="1"/>
    <col min="5" max="5" width="55.453125" style="3" customWidth="1"/>
    <col min="6" max="6" width="72.54296875" style="3" customWidth="1"/>
    <col min="7" max="7" width="26.6328125" style="3" hidden="1" customWidth="1"/>
    <col min="8" max="8" width="36" style="3" hidden="1" customWidth="1"/>
    <col min="9" max="9" width="15.6328125" style="3" hidden="1" customWidth="1"/>
    <col min="10" max="10" width="0" style="3" hidden="1" customWidth="1"/>
    <col min="11" max="16384" width="8.90625" style="3"/>
  </cols>
  <sheetData>
    <row r="1" spans="1:10" ht="15" thickTop="1" x14ac:dyDescent="0.35">
      <c r="A1" s="31"/>
      <c r="B1" s="31"/>
      <c r="C1" s="31"/>
      <c r="D1" s="31"/>
      <c r="E1" s="31"/>
      <c r="F1" s="31"/>
      <c r="G1" s="1"/>
      <c r="H1" s="1"/>
      <c r="I1" s="2"/>
      <c r="J1" s="2"/>
    </row>
    <row r="2" spans="1:10" ht="23.5" x14ac:dyDescent="0.55000000000000004">
      <c r="A2" s="4" t="s">
        <v>0</v>
      </c>
      <c r="B2" s="5"/>
      <c r="C2" s="5"/>
      <c r="D2" s="5"/>
      <c r="E2" s="5"/>
      <c r="F2" s="5"/>
      <c r="G2" s="1"/>
      <c r="H2" s="1"/>
      <c r="I2" s="2"/>
      <c r="J2" s="2"/>
    </row>
    <row r="3" spans="1:10" s="8" customFormat="1" ht="21.5" thickBot="1" x14ac:dyDescent="0.4">
      <c r="A3" s="6" t="s">
        <v>1</v>
      </c>
      <c r="B3" s="6" t="s">
        <v>2</v>
      </c>
      <c r="C3" s="6" t="s">
        <v>3</v>
      </c>
      <c r="D3" s="7"/>
      <c r="E3" s="6" t="s">
        <v>39</v>
      </c>
      <c r="F3" s="6" t="s">
        <v>5</v>
      </c>
      <c r="G3" s="6" t="s">
        <v>6</v>
      </c>
      <c r="H3" s="6" t="s">
        <v>7</v>
      </c>
      <c r="I3" s="6" t="s">
        <v>8</v>
      </c>
    </row>
    <row r="4" spans="1:10" ht="15" thickTop="1" x14ac:dyDescent="0.35">
      <c r="A4" s="9"/>
      <c r="B4" s="9"/>
      <c r="C4" s="9"/>
      <c r="D4" s="9"/>
      <c r="E4" s="9"/>
      <c r="F4" s="9"/>
      <c r="G4" s="9"/>
      <c r="H4" s="9"/>
      <c r="I4" s="9"/>
    </row>
    <row r="5" spans="1:10" ht="145" x14ac:dyDescent="0.35">
      <c r="A5" s="10" t="s">
        <v>116</v>
      </c>
      <c r="B5" s="10" t="s">
        <v>46</v>
      </c>
      <c r="C5" s="11" t="s">
        <v>10</v>
      </c>
      <c r="D5" s="12" t="str">
        <f t="shared" ref="D5:D9" si="0">IF(C5&lt;&gt;"",IF(C5="No","Please contact Operational Technology",IF(C5="Yes","Please provide details",IF(C5="N/A","",""))),"")</f>
        <v>Please contact Operational Technology</v>
      </c>
      <c r="E5" s="13"/>
      <c r="F5" s="10" t="s">
        <v>117</v>
      </c>
      <c r="G5" s="14" t="s">
        <v>11</v>
      </c>
      <c r="H5" s="14" t="s">
        <v>12</v>
      </c>
      <c r="I5" s="14" t="s">
        <v>13</v>
      </c>
    </row>
    <row r="6" spans="1:10" ht="87" x14ac:dyDescent="0.35">
      <c r="A6" s="10" t="s">
        <v>118</v>
      </c>
      <c r="B6" s="10" t="s">
        <v>46</v>
      </c>
      <c r="C6" s="11" t="s">
        <v>10</v>
      </c>
      <c r="D6" s="12" t="str">
        <f t="shared" si="0"/>
        <v>Please contact Operational Technology</v>
      </c>
      <c r="E6" s="13"/>
      <c r="F6" s="10"/>
      <c r="G6" s="14" t="s">
        <v>15</v>
      </c>
      <c r="H6" s="14" t="s">
        <v>16</v>
      </c>
      <c r="I6" s="14" t="s">
        <v>13</v>
      </c>
    </row>
    <row r="7" spans="1:10" ht="29" x14ac:dyDescent="0.35">
      <c r="A7" s="10" t="s">
        <v>119</v>
      </c>
      <c r="B7" s="10" t="s">
        <v>46</v>
      </c>
      <c r="C7" s="11" t="s">
        <v>10</v>
      </c>
      <c r="D7" s="12" t="str">
        <f t="shared" si="0"/>
        <v>Please contact Operational Technology</v>
      </c>
      <c r="E7" s="13"/>
      <c r="F7" s="10" t="s">
        <v>120</v>
      </c>
    </row>
    <row r="8" spans="1:10" ht="29" x14ac:dyDescent="0.35">
      <c r="A8" s="10" t="s">
        <v>121</v>
      </c>
      <c r="B8" s="10" t="s">
        <v>46</v>
      </c>
      <c r="C8" s="11" t="s">
        <v>10</v>
      </c>
      <c r="D8" s="12" t="str">
        <f t="shared" si="0"/>
        <v>Please contact Operational Technology</v>
      </c>
      <c r="E8" s="13"/>
      <c r="F8" s="10"/>
    </row>
    <row r="9" spans="1:10" ht="72.5" x14ac:dyDescent="0.35">
      <c r="A9" s="29" t="s">
        <v>122</v>
      </c>
      <c r="B9" s="10" t="s">
        <v>46</v>
      </c>
      <c r="C9" s="11" t="s">
        <v>10</v>
      </c>
      <c r="D9" s="12" t="str">
        <f t="shared" si="0"/>
        <v>Please contact Operational Technology</v>
      </c>
      <c r="E9" s="13"/>
      <c r="F9" s="10"/>
    </row>
  </sheetData>
  <mergeCells count="1">
    <mergeCell ref="A1:F1"/>
  </mergeCells>
  <conditionalFormatting sqref="C5:C9">
    <cfRule type="expression" dxfId="2" priority="1">
      <formula>C5="N/A"</formula>
    </cfRule>
    <cfRule type="expression" dxfId="1" priority="2">
      <formula>C5="Yes"</formula>
    </cfRule>
    <cfRule type="expression" dxfId="0" priority="3">
      <formula>C5="No"</formula>
    </cfRule>
  </conditionalFormatting>
  <dataValidations count="1">
    <dataValidation type="list" allowBlank="1" showInputMessage="1" showErrorMessage="1" sqref="C5:C9" xr:uid="{00000000-0002-0000-0500-000000000000}">
      <formula1>"NO,YES,N/A"</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D90C62B5C77A45BAD2759230786FFC" ma:contentTypeVersion="4" ma:contentTypeDescription="Create a new document." ma:contentTypeScope="" ma:versionID="dd1be0a82266f853ab975e7bb0dedb07">
  <xsd:schema xmlns:xsd="http://www.w3.org/2001/XMLSchema" xmlns:xs="http://www.w3.org/2001/XMLSchema" xmlns:p="http://schemas.microsoft.com/office/2006/metadata/properties" xmlns:ns2="ad1066f1-a2d9-492e-bd4f-4ee3ffa5d97b" targetNamespace="http://schemas.microsoft.com/office/2006/metadata/properties" ma:root="true" ma:fieldsID="58c67952bc83d5929e1f4d1c6cd8140b" ns2:_="">
    <xsd:import namespace="ad1066f1-a2d9-492e-bd4f-4ee3ffa5d97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Published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1066f1-a2d9-492e-bd4f-4ee3ffa5d9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Published_x003f_" ma:index="11" nillable="true" ma:displayName="Published?" ma:default="0" ma:format="Dropdown" ma:internalName="Published_x003f_">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ed_x003f_ xmlns="ad1066f1-a2d9-492e-bd4f-4ee3ffa5d97b">false</Published_x003f_>
  </documentManagement>
</p:properties>
</file>

<file path=customXml/itemProps1.xml><?xml version="1.0" encoding="utf-8"?>
<ds:datastoreItem xmlns:ds="http://schemas.openxmlformats.org/officeDocument/2006/customXml" ds:itemID="{C5B4D04D-CA1E-4D3E-9197-A27DD961EDB7}"/>
</file>

<file path=customXml/itemProps2.xml><?xml version="1.0" encoding="utf-8"?>
<ds:datastoreItem xmlns:ds="http://schemas.openxmlformats.org/officeDocument/2006/customXml" ds:itemID="{3CF15B37-7CD0-4E50-83F8-F9D7E46024C4}">
  <ds:schemaRefs>
    <ds:schemaRef ds:uri="http://schemas.microsoft.com/sharepoint/v3/contenttype/forms"/>
  </ds:schemaRefs>
</ds:datastoreItem>
</file>

<file path=customXml/itemProps3.xml><?xml version="1.0" encoding="utf-8"?>
<ds:datastoreItem xmlns:ds="http://schemas.openxmlformats.org/officeDocument/2006/customXml" ds:itemID="{475273A4-D35C-4154-B342-FC993B68D507}">
  <ds:schemaRefs>
    <ds:schemaRef ds:uri="http://schemas.microsoft.com/office/2006/metadata/properties"/>
    <ds:schemaRef ds:uri="http://schemas.microsoft.com/office/infopath/2007/PartnerControls"/>
    <ds:schemaRef ds:uri="28798d84-e348-4a23-9a41-89b588db3ba8"/>
    <ds:schemaRef ds:uri="8945103b-eac4-479b-aa2f-4b718ccddf3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Design &amp; Tender</vt:lpstr>
      <vt:lpstr>Pre-Construction</vt:lpstr>
      <vt:lpstr>Meter Installation</vt:lpstr>
      <vt:lpstr>Metering Onboarding</vt:lpstr>
      <vt:lpstr>Metering Offboarding</vt:lpstr>
      <vt:lpstr>Meter Commissioning</vt:lpstr>
      <vt:lpstr>Meter Decommissioning</vt:lpstr>
      <vt:lpstr>Records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Glynn</dc:creator>
  <cp:lastModifiedBy>Andrew Guard</cp:lastModifiedBy>
  <dcterms:created xsi:type="dcterms:W3CDTF">2023-12-18T03:29:04Z</dcterms:created>
  <dcterms:modified xsi:type="dcterms:W3CDTF">2024-07-23T05:40:41Z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0x01010029D90C62B5C77A45BAD2759230786FFC</vt:lpwstr>
  </property>
</Properties>
</file>